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3.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showInkAnnotation="0" codeName="ThisWorkbook" defaultThemeVersion="124226"/>
  <mc:AlternateContent xmlns:mc="http://schemas.openxmlformats.org/markup-compatibility/2006">
    <mc:Choice Requires="x15">
      <x15ac:absPath xmlns:x15ac="http://schemas.microsoft.com/office/spreadsheetml/2010/11/ac" url="https://uazips.sharepoint.com/teams/CapitalPlanning/Shared Documents/General/SHARED/0-Resource Library/STANDARD FORMS/ContactorPaymentApplicationShortForm/"/>
    </mc:Choice>
  </mc:AlternateContent>
  <xr:revisionPtr revIDLastSave="25" documentId="13_ncr:1_{488B8DC3-AC3A-45BC-B79A-87ADD0660349}" xr6:coauthVersionLast="47" xr6:coauthVersionMax="47" xr10:uidLastSave="{C62F3FDE-9667-4BDB-9E16-130EEBDDFF4F}"/>
  <bookViews>
    <workbookView xWindow="5025" yWindow="480" windowWidth="17940" windowHeight="13380" firstSheet="1" activeTab="1" xr2:uid="{00000000-000D-0000-FFFF-FFFF00000000}"/>
  </bookViews>
  <sheets>
    <sheet name="Instructions" sheetId="1" r:id="rId1"/>
    <sheet name="A - Summary" sheetId="2" r:id="rId2"/>
    <sheet name="B - Schedule of Values Summary" sheetId="3" r:id="rId3"/>
    <sheet name="C - Schedule of Values Details" sheetId="4" r:id="rId4"/>
    <sheet name="D - Change Order Summary" sheetId="5" r:id="rId5"/>
    <sheet name="E - Change Order Details " sheetId="6" r:id="rId6"/>
    <sheet name="F - Materials Stored" sheetId="7" r:id="rId7"/>
    <sheet name="G - Subcontractors" sheetId="8" r:id="rId8"/>
    <sheet name="H - EDGE" sheetId="9" r:id="rId9"/>
    <sheet name="Sheet1" sheetId="10" state="hidden" r:id="rId10"/>
    <sheet name="Sheet2" sheetId="11" r:id="rId11"/>
  </sheets>
  <definedNames>
    <definedName name="AlternateNumber">'A - Summary'!$P$6</definedName>
    <definedName name="ContractNumber">'A - Summary'!$P$5</definedName>
    <definedName name="ContractorName">'A - Summary'!$B$5</definedName>
    <definedName name="COSLastPage">IF(COSLastPage1&lt;&gt;0,COSLastPage1,0)</definedName>
    <definedName name="COSLastPage1">IF('D - Change Order Summary'!$A$80&lt;&gt;"",3,IF('D - Change Order Summary'!$A$46&lt;&gt;"",2,IF('D - Change Order Summary'!$A$12&lt;&gt;"",1,0)))</definedName>
    <definedName name="EDGELastPage">IF('H - EDGE'!$B$34&lt;&gt;"",2,IF('H - EDGE'!$B$14&lt;&gt;"",1,0))</definedName>
    <definedName name="FormNumber">'A - Summary'!$A$41</definedName>
    <definedName name="FormVersion">'A - Summary'!$Q$41</definedName>
    <definedName name="LastPage">'A - Summary'!$AH$7</definedName>
    <definedName name="MATLastPage">IF(MATLastPage1&lt;&gt;0,MATLastPage1,0)</definedName>
    <definedName name="MATLastPage1">IF('F - Materials Stored'!$C$49&lt;&gt;"",2,IF('F - Materials Stored'!$C$11&lt;&gt;"",1,0))</definedName>
    <definedName name="Payments">'F - Materials Stored'!$X$40</definedName>
    <definedName name="_xlnm.Print_Area" localSheetId="1">'A - Summary'!$A$1:$AI$41</definedName>
    <definedName name="_xlnm.Print_Area" localSheetId="3">'C - Schedule of Values Details'!$A:$Z</definedName>
    <definedName name="_xlnm.Print_Area" localSheetId="5">'E - Change Order Details '!$A:$Y</definedName>
    <definedName name="_xlnm.Print_Area" localSheetId="6">'F - Materials Stored'!$A:$Y</definedName>
    <definedName name="_xlnm.Print_Area" localSheetId="7">'G - Subcontractors'!$A:$Y</definedName>
    <definedName name="_xlnm.Print_Area" localSheetId="0">Instructions!$A$1:$B$84</definedName>
    <definedName name="_xlnm.Print_Titles" localSheetId="1">'A - Summary'!$1:$3</definedName>
    <definedName name="_xlnm.Print_Titles" localSheetId="2">'B - Schedule of Values Summary'!$1:$3</definedName>
    <definedName name="_xlnm.Print_Titles" localSheetId="3">'C - Schedule of Values Details'!$1:$3</definedName>
    <definedName name="_xlnm.Print_Titles" localSheetId="4">'D - Change Order Summary'!$1:$3</definedName>
    <definedName name="_xlnm.Print_Titles" localSheetId="5">'E - Change Order Details '!$1:$3</definedName>
    <definedName name="_xlnm.Print_Titles" localSheetId="6">'F - Materials Stored'!$1:$3</definedName>
    <definedName name="_xlnm.Print_Titles" localSheetId="7">'G - Subcontractors'!$1:$3</definedName>
    <definedName name="_xlnm.Print_Titles" localSheetId="8">'H - EDGE'!$1:$3</definedName>
    <definedName name="PrintArea" localSheetId="0">Instructions!$A$1:$B$84</definedName>
    <definedName name="PrintTitles" localSheetId="0">Instructions!$1:$3</definedName>
    <definedName name="ProjectLocation">'A - Summary'!$L$10</definedName>
    <definedName name="ProjectName1">'A - Summary'!$L$8</definedName>
    <definedName name="ProjectName2">'A - Summary'!$L$9</definedName>
    <definedName name="RequestNumber">'A - Summary'!$AH$6</definedName>
    <definedName name="SUBLastpage">IF(SUBLastPage1&lt;&gt;0,SUBLastPage1,0)</definedName>
    <definedName name="SUBLastPage1">IF('G - Subcontractors'!$C$45&lt;&gt;"",2,IF('G - Subcontractors'!$C$11&lt;&gt;"",1,0))</definedName>
    <definedName name="SUMLastPage">'A - Summary'!$AF$7</definedName>
    <definedName name="SVSLastPage">IF(SVSLastPage1&lt;&gt;0,SVSLastPage1,0)</definedName>
    <definedName name="SVSLastPage1">IF('B - Schedule of Values Summary'!$AA$137,4,IF('B - Schedule of Values Summary'!$AA$103,3,IF('B - Schedule of Values Summary'!$AA$69,2,IF('B - Schedule of Values Summary'!$AA$35,1,0))))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6" i="2" l="1"/>
  <c r="H5" i="9"/>
  <c r="X56" i="7"/>
  <c r="D4" i="3" l="1"/>
  <c r="AW41" i="9" l="1"/>
  <c r="W41" i="9"/>
  <c r="A41" i="9"/>
  <c r="H7" i="9"/>
  <c r="AR6" i="9"/>
  <c r="AB6" i="9"/>
  <c r="H6" i="9"/>
  <c r="AB4" i="9"/>
  <c r="H4" i="9"/>
  <c r="L71" i="8"/>
  <c r="A71" i="8"/>
  <c r="Z41" i="8"/>
  <c r="Y71" i="8" s="1"/>
  <c r="E41" i="8"/>
  <c r="W40" i="8"/>
  <c r="N40" i="8"/>
  <c r="E40" i="8"/>
  <c r="E39" i="8"/>
  <c r="N38" i="8"/>
  <c r="E38" i="8"/>
  <c r="Y37" i="8"/>
  <c r="L37" i="8"/>
  <c r="A37" i="8"/>
  <c r="A12" i="8"/>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E7" i="8"/>
  <c r="W6" i="8"/>
  <c r="N6" i="8"/>
  <c r="E6" i="8"/>
  <c r="E5" i="8"/>
  <c r="N4" i="8"/>
  <c r="E4" i="8"/>
  <c r="Y79" i="7"/>
  <c r="M79" i="7"/>
  <c r="A79" i="7"/>
  <c r="T75" i="7"/>
  <c r="Q75" i="7"/>
  <c r="N75" i="7"/>
  <c r="X74" i="7"/>
  <c r="X73" i="7"/>
  <c r="X72" i="7"/>
  <c r="X71" i="7"/>
  <c r="X70" i="7"/>
  <c r="X69" i="7"/>
  <c r="X68" i="7"/>
  <c r="X67" i="7"/>
  <c r="X66" i="7"/>
  <c r="X65" i="7"/>
  <c r="X64" i="7"/>
  <c r="X63" i="7"/>
  <c r="X62" i="7"/>
  <c r="X61" i="7"/>
  <c r="X60" i="7"/>
  <c r="X59" i="7"/>
  <c r="X58" i="7"/>
  <c r="X57" i="7"/>
  <c r="X55" i="7"/>
  <c r="X54" i="7"/>
  <c r="X53" i="7"/>
  <c r="X52" i="7"/>
  <c r="X51" i="7"/>
  <c r="X50" i="7"/>
  <c r="X49" i="7"/>
  <c r="D45" i="7"/>
  <c r="X44" i="7"/>
  <c r="O44" i="7"/>
  <c r="D44" i="7"/>
  <c r="D43" i="7"/>
  <c r="O42" i="7"/>
  <c r="D42" i="7"/>
  <c r="Y41" i="7"/>
  <c r="M41" i="7"/>
  <c r="A41" i="7"/>
  <c r="X40" i="7"/>
  <c r="J40" i="7"/>
  <c r="X38" i="7"/>
  <c r="T38" i="7"/>
  <c r="Q38" i="7"/>
  <c r="N38" i="7"/>
  <c r="J38" i="7"/>
  <c r="T37" i="7"/>
  <c r="T76" i="7" s="1"/>
  <c r="Q37" i="7"/>
  <c r="Q76" i="7" s="1"/>
  <c r="N37" i="7"/>
  <c r="X36" i="7"/>
  <c r="X35" i="7"/>
  <c r="X34" i="7"/>
  <c r="X33" i="7"/>
  <c r="X32" i="7"/>
  <c r="X31" i="7"/>
  <c r="X30" i="7"/>
  <c r="X29" i="7"/>
  <c r="X28" i="7"/>
  <c r="X27" i="7"/>
  <c r="X26" i="7"/>
  <c r="X25" i="7"/>
  <c r="X24" i="7"/>
  <c r="X23" i="7"/>
  <c r="X22" i="7"/>
  <c r="X21" i="7"/>
  <c r="X20" i="7"/>
  <c r="X19" i="7"/>
  <c r="X18" i="7"/>
  <c r="X17" i="7"/>
  <c r="X16" i="7"/>
  <c r="X15" i="7"/>
  <c r="X14" i="7"/>
  <c r="X13" i="7"/>
  <c r="X12" i="7"/>
  <c r="X11" i="7"/>
  <c r="D7" i="7"/>
  <c r="X6" i="7"/>
  <c r="O6" i="7"/>
  <c r="D6" i="7"/>
  <c r="D5" i="7"/>
  <c r="O4" i="7"/>
  <c r="D4" i="7"/>
  <c r="M105" i="6"/>
  <c r="A105" i="6"/>
  <c r="K103" i="6"/>
  <c r="I103" i="6"/>
  <c r="M103" i="6" s="1"/>
  <c r="R102" i="6"/>
  <c r="X102" i="6" s="1"/>
  <c r="Z102" i="5" s="1"/>
  <c r="P102" i="6"/>
  <c r="V102" i="6" s="1"/>
  <c r="M102" i="6"/>
  <c r="F102" i="6"/>
  <c r="C102" i="6"/>
  <c r="B102" i="6"/>
  <c r="A102" i="6"/>
  <c r="R101" i="6"/>
  <c r="X101" i="6" s="1"/>
  <c r="Z101" i="5" s="1"/>
  <c r="P101" i="6"/>
  <c r="V101" i="6" s="1"/>
  <c r="T101" i="5" s="1"/>
  <c r="M101" i="6"/>
  <c r="F101" i="6"/>
  <c r="C101" i="6"/>
  <c r="B101" i="6"/>
  <c r="A101" i="6"/>
  <c r="R100" i="6"/>
  <c r="X100" i="6" s="1"/>
  <c r="P100" i="6"/>
  <c r="V100" i="6" s="1"/>
  <c r="T100" i="5" s="1"/>
  <c r="M100" i="6"/>
  <c r="F100" i="6"/>
  <c r="C100" i="6"/>
  <c r="B100" i="6"/>
  <c r="A100" i="6"/>
  <c r="R99" i="6"/>
  <c r="X99" i="6" s="1"/>
  <c r="Z99" i="5" s="1"/>
  <c r="P99" i="6"/>
  <c r="V99" i="6" s="1"/>
  <c r="X99" i="5" s="1"/>
  <c r="M99" i="6"/>
  <c r="F99" i="6"/>
  <c r="C99" i="6"/>
  <c r="B99" i="6"/>
  <c r="A99" i="6"/>
  <c r="R98" i="6"/>
  <c r="X98" i="6" s="1"/>
  <c r="Z98" i="5" s="1"/>
  <c r="P98" i="6"/>
  <c r="V98" i="6" s="1"/>
  <c r="X98" i="5" s="1"/>
  <c r="M98" i="6"/>
  <c r="F98" i="6"/>
  <c r="C98" i="6"/>
  <c r="B98" i="6"/>
  <c r="A98" i="6"/>
  <c r="R97" i="6"/>
  <c r="X97" i="6" s="1"/>
  <c r="Z97" i="5" s="1"/>
  <c r="P97" i="6"/>
  <c r="V97" i="6" s="1"/>
  <c r="T97" i="5" s="1"/>
  <c r="M97" i="6"/>
  <c r="F97" i="6"/>
  <c r="C97" i="6"/>
  <c r="B97" i="6"/>
  <c r="A97" i="6"/>
  <c r="R96" i="6"/>
  <c r="X96" i="6" s="1"/>
  <c r="Z96" i="5" s="1"/>
  <c r="P96" i="6"/>
  <c r="V96" i="6" s="1"/>
  <c r="X96" i="5" s="1"/>
  <c r="M96" i="6"/>
  <c r="F96" i="6"/>
  <c r="C96" i="6"/>
  <c r="B96" i="6"/>
  <c r="A96" i="6"/>
  <c r="R95" i="6"/>
  <c r="X95" i="6" s="1"/>
  <c r="Z95" i="5" s="1"/>
  <c r="P95" i="6"/>
  <c r="V95" i="6" s="1"/>
  <c r="X95" i="5" s="1"/>
  <c r="M95" i="6"/>
  <c r="F95" i="6"/>
  <c r="C95" i="6"/>
  <c r="B95" i="6"/>
  <c r="A95" i="6"/>
  <c r="R94" i="6"/>
  <c r="X94" i="6" s="1"/>
  <c r="Z94" i="5" s="1"/>
  <c r="P94" i="6"/>
  <c r="V94" i="6" s="1"/>
  <c r="M94" i="6"/>
  <c r="F94" i="6"/>
  <c r="C94" i="6"/>
  <c r="B94" i="6"/>
  <c r="A94" i="6"/>
  <c r="R93" i="6"/>
  <c r="X93" i="6" s="1"/>
  <c r="Z93" i="5" s="1"/>
  <c r="P93" i="6"/>
  <c r="V93" i="6" s="1"/>
  <c r="M93" i="6"/>
  <c r="F93" i="6"/>
  <c r="C93" i="6"/>
  <c r="B93" i="6"/>
  <c r="A93" i="6"/>
  <c r="R92" i="6"/>
  <c r="X92" i="6" s="1"/>
  <c r="Z92" i="5" s="1"/>
  <c r="P92" i="6"/>
  <c r="V92" i="6" s="1"/>
  <c r="M92" i="6"/>
  <c r="F92" i="6"/>
  <c r="C92" i="6"/>
  <c r="B92" i="6"/>
  <c r="A92" i="6"/>
  <c r="R91" i="6"/>
  <c r="X91" i="6" s="1"/>
  <c r="P91" i="6"/>
  <c r="V91" i="6" s="1"/>
  <c r="M91" i="6"/>
  <c r="F91" i="6"/>
  <c r="C91" i="6"/>
  <c r="B91" i="6"/>
  <c r="A91" i="6"/>
  <c r="R90" i="6"/>
  <c r="X90" i="6" s="1"/>
  <c r="Z90" i="5" s="1"/>
  <c r="P90" i="6"/>
  <c r="V90" i="6" s="1"/>
  <c r="T90" i="5" s="1"/>
  <c r="M90" i="6"/>
  <c r="F90" i="6"/>
  <c r="C90" i="6"/>
  <c r="B90" i="6"/>
  <c r="A90" i="6"/>
  <c r="R89" i="6"/>
  <c r="X89" i="6" s="1"/>
  <c r="Z89" i="5" s="1"/>
  <c r="P89" i="6"/>
  <c r="V89" i="6" s="1"/>
  <c r="T89" i="5" s="1"/>
  <c r="M89" i="6"/>
  <c r="F89" i="6"/>
  <c r="C89" i="6"/>
  <c r="B89" i="6"/>
  <c r="A89" i="6"/>
  <c r="R88" i="6"/>
  <c r="X88" i="6" s="1"/>
  <c r="Z88" i="5" s="1"/>
  <c r="P88" i="6"/>
  <c r="V88" i="6" s="1"/>
  <c r="T88" i="5" s="1"/>
  <c r="M88" i="6"/>
  <c r="F88" i="6"/>
  <c r="C88" i="6"/>
  <c r="B88" i="6"/>
  <c r="A88" i="6"/>
  <c r="R87" i="6"/>
  <c r="X87" i="6" s="1"/>
  <c r="Z87" i="5" s="1"/>
  <c r="P87" i="6"/>
  <c r="V87" i="6" s="1"/>
  <c r="M87" i="6"/>
  <c r="F87" i="6"/>
  <c r="C87" i="6"/>
  <c r="B87" i="6"/>
  <c r="A87" i="6"/>
  <c r="R86" i="6"/>
  <c r="X86" i="6" s="1"/>
  <c r="P86" i="6"/>
  <c r="V86" i="6" s="1"/>
  <c r="M86" i="6"/>
  <c r="F86" i="6"/>
  <c r="C86" i="6"/>
  <c r="B86" i="6"/>
  <c r="A86" i="6"/>
  <c r="R85" i="6"/>
  <c r="X85" i="6" s="1"/>
  <c r="Z85" i="5" s="1"/>
  <c r="P85" i="6"/>
  <c r="V85" i="6" s="1"/>
  <c r="X85" i="5" s="1"/>
  <c r="M85" i="6"/>
  <c r="F85" i="6"/>
  <c r="C85" i="6"/>
  <c r="B85" i="6"/>
  <c r="A85" i="6"/>
  <c r="R84" i="6"/>
  <c r="X84" i="6" s="1"/>
  <c r="P84" i="6"/>
  <c r="V84" i="6" s="1"/>
  <c r="M84" i="6"/>
  <c r="F84" i="6"/>
  <c r="C84" i="6"/>
  <c r="B84" i="6"/>
  <c r="A84" i="6"/>
  <c r="R83" i="6"/>
  <c r="X83" i="6" s="1"/>
  <c r="Z83" i="5" s="1"/>
  <c r="P83" i="6"/>
  <c r="V83" i="6" s="1"/>
  <c r="X83" i="5" s="1"/>
  <c r="M83" i="6"/>
  <c r="F83" i="6"/>
  <c r="C83" i="6"/>
  <c r="B83" i="6"/>
  <c r="A83" i="6"/>
  <c r="V82" i="6"/>
  <c r="R82" i="6"/>
  <c r="X82" i="6" s="1"/>
  <c r="Z82" i="5" s="1"/>
  <c r="P82" i="6"/>
  <c r="M82" i="6"/>
  <c r="F82" i="6"/>
  <c r="C82" i="6"/>
  <c r="B82" i="6"/>
  <c r="A82" i="6"/>
  <c r="R81" i="6"/>
  <c r="X81" i="6" s="1"/>
  <c r="P81" i="6"/>
  <c r="V81" i="6" s="1"/>
  <c r="M81" i="6"/>
  <c r="F81" i="6"/>
  <c r="C81" i="6"/>
  <c r="B81" i="6"/>
  <c r="A81" i="6"/>
  <c r="R80" i="6"/>
  <c r="X80" i="6" s="1"/>
  <c r="Z80" i="5" s="1"/>
  <c r="P80" i="6"/>
  <c r="P80" i="5" s="1"/>
  <c r="M80" i="6"/>
  <c r="F80" i="6"/>
  <c r="C80" i="6"/>
  <c r="B80" i="6"/>
  <c r="A80" i="6"/>
  <c r="F75" i="6"/>
  <c r="X74" i="6"/>
  <c r="Q74" i="6"/>
  <c r="F74" i="6"/>
  <c r="F73" i="6"/>
  <c r="Q72" i="6"/>
  <c r="F72" i="6"/>
  <c r="M71" i="6"/>
  <c r="A71" i="6"/>
  <c r="K69" i="6"/>
  <c r="I69" i="6"/>
  <c r="R68" i="6"/>
  <c r="P68" i="6"/>
  <c r="V68" i="6" s="1"/>
  <c r="M68" i="6"/>
  <c r="F68" i="6"/>
  <c r="C68" i="6"/>
  <c r="B68" i="6"/>
  <c r="A68" i="6"/>
  <c r="X67" i="6"/>
  <c r="Z67" i="5" s="1"/>
  <c r="R67" i="6"/>
  <c r="P67" i="6"/>
  <c r="V67" i="6" s="1"/>
  <c r="M67" i="6"/>
  <c r="F67" i="6"/>
  <c r="C67" i="6"/>
  <c r="B67" i="6"/>
  <c r="A67" i="6"/>
  <c r="R66" i="6"/>
  <c r="X66" i="6" s="1"/>
  <c r="Z66" i="5" s="1"/>
  <c r="P66" i="6"/>
  <c r="V66" i="6" s="1"/>
  <c r="X66" i="5" s="1"/>
  <c r="M66" i="6"/>
  <c r="F66" i="6"/>
  <c r="C66" i="6"/>
  <c r="B66" i="6"/>
  <c r="A66" i="6"/>
  <c r="X65" i="6"/>
  <c r="Z65" i="5" s="1"/>
  <c r="R65" i="6"/>
  <c r="P65" i="6"/>
  <c r="M65" i="6"/>
  <c r="F65" i="6"/>
  <c r="C65" i="6"/>
  <c r="B65" i="6"/>
  <c r="A65" i="6"/>
  <c r="R64" i="6"/>
  <c r="P64" i="6"/>
  <c r="V64" i="6" s="1"/>
  <c r="M64" i="6"/>
  <c r="F64" i="6"/>
  <c r="C64" i="6"/>
  <c r="B64" i="6"/>
  <c r="A64" i="6"/>
  <c r="X63" i="6"/>
  <c r="Z63" i="5" s="1"/>
  <c r="R63" i="6"/>
  <c r="P63" i="6"/>
  <c r="V63" i="6" s="1"/>
  <c r="X63" i="5" s="1"/>
  <c r="M63" i="6"/>
  <c r="F63" i="6"/>
  <c r="C63" i="6"/>
  <c r="B63" i="6"/>
  <c r="A63" i="6"/>
  <c r="R62" i="6"/>
  <c r="P62" i="6"/>
  <c r="V62" i="6" s="1"/>
  <c r="X62" i="5" s="1"/>
  <c r="M62" i="6"/>
  <c r="F62" i="6"/>
  <c r="C62" i="6"/>
  <c r="B62" i="6"/>
  <c r="A62" i="6"/>
  <c r="X61" i="6"/>
  <c r="Z61" i="5" s="1"/>
  <c r="R61" i="6"/>
  <c r="P61" i="6"/>
  <c r="V61" i="6" s="1"/>
  <c r="M61" i="6"/>
  <c r="F61" i="6"/>
  <c r="C61" i="6"/>
  <c r="B61" i="6"/>
  <c r="A61" i="6"/>
  <c r="R60" i="6"/>
  <c r="P60" i="6"/>
  <c r="V60" i="6" s="1"/>
  <c r="M60" i="6"/>
  <c r="F60" i="6"/>
  <c r="C60" i="6"/>
  <c r="B60" i="6"/>
  <c r="A60" i="6"/>
  <c r="X59" i="6"/>
  <c r="R59" i="6"/>
  <c r="P59" i="6"/>
  <c r="M59" i="6"/>
  <c r="F59" i="6"/>
  <c r="C59" i="6"/>
  <c r="B59" i="6"/>
  <c r="A59" i="6"/>
  <c r="R58" i="6"/>
  <c r="X58" i="6" s="1"/>
  <c r="P58" i="6"/>
  <c r="V58" i="6" s="1"/>
  <c r="X58" i="5" s="1"/>
  <c r="M58" i="6"/>
  <c r="F58" i="6"/>
  <c r="C58" i="6"/>
  <c r="B58" i="6"/>
  <c r="A58" i="6"/>
  <c r="X57" i="6"/>
  <c r="Z57" i="5" s="1"/>
  <c r="R57" i="6"/>
  <c r="P57" i="6"/>
  <c r="M57" i="6"/>
  <c r="F57" i="6"/>
  <c r="C57" i="6"/>
  <c r="B57" i="6"/>
  <c r="A57" i="6"/>
  <c r="R56" i="6"/>
  <c r="P56" i="6"/>
  <c r="V56" i="6" s="1"/>
  <c r="X56" i="5" s="1"/>
  <c r="M56" i="6"/>
  <c r="F56" i="6"/>
  <c r="C56" i="6"/>
  <c r="B56" i="6"/>
  <c r="A56" i="6"/>
  <c r="X55" i="6"/>
  <c r="Z55" i="5" s="1"/>
  <c r="R55" i="6"/>
  <c r="P55" i="6"/>
  <c r="V55" i="6" s="1"/>
  <c r="X55" i="5" s="1"/>
  <c r="M55" i="6"/>
  <c r="F55" i="6"/>
  <c r="C55" i="6"/>
  <c r="B55" i="6"/>
  <c r="A55" i="6"/>
  <c r="R54" i="6"/>
  <c r="P54" i="6"/>
  <c r="V54" i="6" s="1"/>
  <c r="M54" i="6"/>
  <c r="F54" i="6"/>
  <c r="C54" i="6"/>
  <c r="B54" i="6"/>
  <c r="A54" i="6"/>
  <c r="X53" i="6"/>
  <c r="Z53" i="5" s="1"/>
  <c r="R53" i="6"/>
  <c r="P53" i="6"/>
  <c r="M53" i="6"/>
  <c r="F53" i="6"/>
  <c r="C53" i="6"/>
  <c r="B53" i="6"/>
  <c r="A53" i="6"/>
  <c r="R52" i="6"/>
  <c r="P52" i="6"/>
  <c r="V52" i="6" s="1"/>
  <c r="M52" i="6"/>
  <c r="F52" i="6"/>
  <c r="C52" i="6"/>
  <c r="B52" i="6"/>
  <c r="A52" i="6"/>
  <c r="X51" i="6"/>
  <c r="Z51" i="5" s="1"/>
  <c r="R51" i="6"/>
  <c r="P51" i="6"/>
  <c r="M51" i="6"/>
  <c r="F51" i="6"/>
  <c r="C51" i="6"/>
  <c r="B51" i="6"/>
  <c r="A51" i="6"/>
  <c r="R50" i="6"/>
  <c r="X50" i="6" s="1"/>
  <c r="P50" i="6"/>
  <c r="V50" i="6" s="1"/>
  <c r="X50" i="5" s="1"/>
  <c r="M50" i="6"/>
  <c r="F50" i="6"/>
  <c r="C50" i="6"/>
  <c r="B50" i="6"/>
  <c r="A50" i="6"/>
  <c r="X49" i="6"/>
  <c r="Z49" i="5" s="1"/>
  <c r="R49" i="6"/>
  <c r="P49" i="6"/>
  <c r="M49" i="6"/>
  <c r="F49" i="6"/>
  <c r="C49" i="6"/>
  <c r="B49" i="6"/>
  <c r="A49" i="6"/>
  <c r="R48" i="6"/>
  <c r="P48" i="6"/>
  <c r="V48" i="6" s="1"/>
  <c r="X48" i="5" s="1"/>
  <c r="M48" i="6"/>
  <c r="F48" i="6"/>
  <c r="C48" i="6"/>
  <c r="B48" i="6"/>
  <c r="A48" i="6"/>
  <c r="X47" i="6"/>
  <c r="Z47" i="5" s="1"/>
  <c r="R47" i="6"/>
  <c r="P47" i="6"/>
  <c r="V47" i="6" s="1"/>
  <c r="T47" i="5" s="1"/>
  <c r="M47" i="6"/>
  <c r="F47" i="6"/>
  <c r="C47" i="6"/>
  <c r="B47" i="6"/>
  <c r="A47" i="6"/>
  <c r="R46" i="6"/>
  <c r="P46" i="6"/>
  <c r="V46" i="6" s="1"/>
  <c r="M46" i="6"/>
  <c r="F46" i="6"/>
  <c r="C46" i="6"/>
  <c r="B46" i="6"/>
  <c r="A46" i="6"/>
  <c r="Z41" i="6"/>
  <c r="Y71" i="6" s="1"/>
  <c r="F41" i="6"/>
  <c r="X40" i="6"/>
  <c r="Q40" i="6"/>
  <c r="F40" i="6"/>
  <c r="F39" i="6"/>
  <c r="Q38" i="6"/>
  <c r="F38" i="6"/>
  <c r="Y37" i="6"/>
  <c r="M37" i="6"/>
  <c r="A37" i="6"/>
  <c r="X36" i="6"/>
  <c r="V36" i="6"/>
  <c r="R36" i="6"/>
  <c r="P36" i="6"/>
  <c r="M36" i="6"/>
  <c r="K36" i="6"/>
  <c r="I36" i="6"/>
  <c r="A36" i="6"/>
  <c r="K35" i="6"/>
  <c r="K104" i="6" s="1"/>
  <c r="I35" i="6"/>
  <c r="R34" i="6"/>
  <c r="X34" i="6" s="1"/>
  <c r="P34" i="6"/>
  <c r="M34" i="6"/>
  <c r="F34" i="6"/>
  <c r="C34" i="6"/>
  <c r="B34" i="6"/>
  <c r="A34" i="6"/>
  <c r="R33" i="6"/>
  <c r="X33" i="6" s="1"/>
  <c r="Z33" i="5" s="1"/>
  <c r="P33" i="6"/>
  <c r="V33" i="6" s="1"/>
  <c r="M33" i="6"/>
  <c r="F33" i="6"/>
  <c r="C33" i="6"/>
  <c r="B33" i="6"/>
  <c r="A33" i="6"/>
  <c r="V32" i="6"/>
  <c r="R32" i="6"/>
  <c r="X32" i="6" s="1"/>
  <c r="Z32" i="5" s="1"/>
  <c r="P32" i="6"/>
  <c r="M32" i="6"/>
  <c r="F32" i="6"/>
  <c r="C32" i="6"/>
  <c r="B32" i="6"/>
  <c r="A32" i="6"/>
  <c r="R31" i="6"/>
  <c r="X31" i="6" s="1"/>
  <c r="P31" i="6"/>
  <c r="V31" i="6" s="1"/>
  <c r="X31" i="5" s="1"/>
  <c r="M31" i="6"/>
  <c r="F31" i="6"/>
  <c r="C31" i="6"/>
  <c r="B31" i="6"/>
  <c r="A31" i="6"/>
  <c r="R30" i="6"/>
  <c r="X30" i="6" s="1"/>
  <c r="Z30" i="5" s="1"/>
  <c r="P30" i="6"/>
  <c r="V30" i="6" s="1"/>
  <c r="M30" i="6"/>
  <c r="F30" i="6"/>
  <c r="C30" i="6"/>
  <c r="B30" i="6"/>
  <c r="A30" i="6"/>
  <c r="R29" i="6"/>
  <c r="X29" i="6" s="1"/>
  <c r="Z29" i="5" s="1"/>
  <c r="P29" i="6"/>
  <c r="M29" i="6"/>
  <c r="F29" i="6"/>
  <c r="C29" i="6"/>
  <c r="B29" i="6"/>
  <c r="A29" i="6"/>
  <c r="R28" i="6"/>
  <c r="X28" i="6" s="1"/>
  <c r="Z28" i="5" s="1"/>
  <c r="P28" i="6"/>
  <c r="V28" i="6" s="1"/>
  <c r="M28" i="6"/>
  <c r="F28" i="6"/>
  <c r="C28" i="6"/>
  <c r="B28" i="6"/>
  <c r="A28" i="6"/>
  <c r="R27" i="6"/>
  <c r="X27" i="6" s="1"/>
  <c r="Z27" i="5" s="1"/>
  <c r="P27" i="6"/>
  <c r="V27" i="6" s="1"/>
  <c r="M27" i="6"/>
  <c r="F27" i="6"/>
  <c r="C27" i="6"/>
  <c r="B27" i="6"/>
  <c r="A27" i="6"/>
  <c r="R26" i="6"/>
  <c r="X26" i="6" s="1"/>
  <c r="Z26" i="5" s="1"/>
  <c r="P26" i="6"/>
  <c r="M26" i="6"/>
  <c r="F26" i="6"/>
  <c r="C26" i="6"/>
  <c r="B26" i="6"/>
  <c r="A26" i="6"/>
  <c r="R25" i="6"/>
  <c r="X25" i="6" s="1"/>
  <c r="P25" i="6"/>
  <c r="V25" i="6" s="1"/>
  <c r="T25" i="5" s="1"/>
  <c r="M25" i="6"/>
  <c r="F25" i="6"/>
  <c r="C25" i="6"/>
  <c r="B25" i="6"/>
  <c r="A25" i="6"/>
  <c r="R24" i="6"/>
  <c r="X24" i="6" s="1"/>
  <c r="Z24" i="5" s="1"/>
  <c r="P24" i="6"/>
  <c r="V24" i="6" s="1"/>
  <c r="T24" i="5" s="1"/>
  <c r="M24" i="6"/>
  <c r="F24" i="6"/>
  <c r="C24" i="6"/>
  <c r="B24" i="6"/>
  <c r="A24" i="6"/>
  <c r="R23" i="6"/>
  <c r="P23" i="6"/>
  <c r="V23" i="6" s="1"/>
  <c r="M23" i="6"/>
  <c r="F23" i="6"/>
  <c r="C23" i="6"/>
  <c r="B23" i="6"/>
  <c r="A23" i="6"/>
  <c r="R22" i="6"/>
  <c r="X22" i="6" s="1"/>
  <c r="P22" i="6"/>
  <c r="M22" i="6"/>
  <c r="F22" i="6"/>
  <c r="C22" i="6"/>
  <c r="B22" i="6"/>
  <c r="A22" i="6"/>
  <c r="R21" i="6"/>
  <c r="X21" i="6" s="1"/>
  <c r="P21" i="6"/>
  <c r="M21" i="6"/>
  <c r="F21" i="6"/>
  <c r="C21" i="6"/>
  <c r="B21" i="6"/>
  <c r="A21" i="6"/>
  <c r="R20" i="6"/>
  <c r="X20" i="6" s="1"/>
  <c r="Z20" i="5" s="1"/>
  <c r="P20" i="6"/>
  <c r="M20" i="6"/>
  <c r="F20" i="6"/>
  <c r="C20" i="6"/>
  <c r="B20" i="6"/>
  <c r="A20" i="6"/>
  <c r="R19" i="6"/>
  <c r="X19" i="6" s="1"/>
  <c r="P19" i="6"/>
  <c r="M19" i="6"/>
  <c r="F19" i="6"/>
  <c r="C19" i="6"/>
  <c r="B19" i="6"/>
  <c r="A19" i="6"/>
  <c r="R18" i="6"/>
  <c r="P18" i="6"/>
  <c r="V18" i="6" s="1"/>
  <c r="X18" i="5" s="1"/>
  <c r="M18" i="6"/>
  <c r="F18" i="6"/>
  <c r="C18" i="6"/>
  <c r="B18" i="6"/>
  <c r="A18" i="6"/>
  <c r="R17" i="6"/>
  <c r="X17" i="6" s="1"/>
  <c r="Z17" i="5" s="1"/>
  <c r="P17" i="6"/>
  <c r="V17" i="6" s="1"/>
  <c r="M17" i="6"/>
  <c r="F17" i="6"/>
  <c r="C17" i="6"/>
  <c r="B17" i="6"/>
  <c r="A17" i="6"/>
  <c r="R16" i="6"/>
  <c r="X16" i="6" s="1"/>
  <c r="Z16" i="5" s="1"/>
  <c r="P16" i="6"/>
  <c r="V16" i="6" s="1"/>
  <c r="X16" i="5" s="1"/>
  <c r="M16" i="6"/>
  <c r="F16" i="6"/>
  <c r="C16" i="6"/>
  <c r="B16" i="6"/>
  <c r="A16" i="6"/>
  <c r="R15" i="6"/>
  <c r="X15" i="6" s="1"/>
  <c r="Z15" i="5" s="1"/>
  <c r="P15" i="6"/>
  <c r="M15" i="6"/>
  <c r="F15" i="6"/>
  <c r="C15" i="6"/>
  <c r="B15" i="6"/>
  <c r="A15" i="6"/>
  <c r="V14" i="6"/>
  <c r="X14" i="5" s="1"/>
  <c r="R14" i="6"/>
  <c r="P14" i="6"/>
  <c r="M14" i="6"/>
  <c r="F14" i="6"/>
  <c r="C14" i="6"/>
  <c r="B14" i="6"/>
  <c r="A14" i="6"/>
  <c r="R13" i="6"/>
  <c r="X13" i="6" s="1"/>
  <c r="Z13" i="5" s="1"/>
  <c r="P13" i="6"/>
  <c r="V13" i="6" s="1"/>
  <c r="M13" i="6"/>
  <c r="F13" i="6"/>
  <c r="C13" i="6"/>
  <c r="B13" i="6"/>
  <c r="A13" i="6"/>
  <c r="R12" i="6"/>
  <c r="X12" i="6" s="1"/>
  <c r="Z12" i="5" s="1"/>
  <c r="P12" i="6"/>
  <c r="V12" i="6" s="1"/>
  <c r="X12" i="5" s="1"/>
  <c r="M12" i="6"/>
  <c r="F12" i="6"/>
  <c r="C12" i="6"/>
  <c r="B12" i="6"/>
  <c r="A12" i="6"/>
  <c r="F7" i="6"/>
  <c r="X6" i="6"/>
  <c r="Q6" i="6"/>
  <c r="F6" i="6"/>
  <c r="F5" i="6"/>
  <c r="Q4" i="6"/>
  <c r="F4" i="6"/>
  <c r="K105" i="5"/>
  <c r="A105" i="5"/>
  <c r="J103" i="5"/>
  <c r="H103" i="5"/>
  <c r="P102" i="5"/>
  <c r="L102" i="5"/>
  <c r="R102" i="5" s="1"/>
  <c r="AD102" i="6" s="1"/>
  <c r="P101" i="5"/>
  <c r="L101" i="5"/>
  <c r="R101" i="5" s="1"/>
  <c r="AD101" i="6" s="1"/>
  <c r="Z100" i="5"/>
  <c r="P100" i="5"/>
  <c r="L100" i="5"/>
  <c r="R100" i="5" s="1"/>
  <c r="AD100" i="6" s="1"/>
  <c r="T99" i="5"/>
  <c r="P99" i="5"/>
  <c r="L99" i="5"/>
  <c r="R99" i="5" s="1"/>
  <c r="AD99" i="6" s="1"/>
  <c r="P98" i="5"/>
  <c r="L98" i="5"/>
  <c r="R98" i="5" s="1"/>
  <c r="AD98" i="6" s="1"/>
  <c r="R97" i="5"/>
  <c r="AD97" i="6" s="1"/>
  <c r="P97" i="5"/>
  <c r="L97" i="5"/>
  <c r="P96" i="5"/>
  <c r="L96" i="5"/>
  <c r="R96" i="5" s="1"/>
  <c r="AD96" i="6" s="1"/>
  <c r="P95" i="5"/>
  <c r="L95" i="5"/>
  <c r="R95" i="5" s="1"/>
  <c r="AD95" i="6" s="1"/>
  <c r="P94" i="5"/>
  <c r="L94" i="5"/>
  <c r="R94" i="5" s="1"/>
  <c r="AD94" i="6" s="1"/>
  <c r="P93" i="5"/>
  <c r="L93" i="5"/>
  <c r="R93" i="5" s="1"/>
  <c r="AD93" i="6" s="1"/>
  <c r="P92" i="5"/>
  <c r="L92" i="5"/>
  <c r="R92" i="5" s="1"/>
  <c r="AD92" i="6" s="1"/>
  <c r="Z91" i="5"/>
  <c r="P91" i="5"/>
  <c r="L91" i="5"/>
  <c r="R91" i="5" s="1"/>
  <c r="AD91" i="6" s="1"/>
  <c r="P90" i="5"/>
  <c r="L90" i="5"/>
  <c r="R90" i="5" s="1"/>
  <c r="AD90" i="6" s="1"/>
  <c r="P89" i="5"/>
  <c r="L89" i="5"/>
  <c r="R89" i="5" s="1"/>
  <c r="AD89" i="6" s="1"/>
  <c r="P88" i="5"/>
  <c r="L88" i="5"/>
  <c r="R88" i="5" s="1"/>
  <c r="AD88" i="6" s="1"/>
  <c r="P87" i="5"/>
  <c r="L87" i="5"/>
  <c r="R87" i="5" s="1"/>
  <c r="AD87" i="6" s="1"/>
  <c r="Z86" i="5"/>
  <c r="P86" i="5"/>
  <c r="L86" i="5"/>
  <c r="R86" i="5" s="1"/>
  <c r="AD86" i="6" s="1"/>
  <c r="T85" i="5"/>
  <c r="P85" i="5"/>
  <c r="L85" i="5"/>
  <c r="R85" i="5" s="1"/>
  <c r="AD85" i="6" s="1"/>
  <c r="Z84" i="5"/>
  <c r="P84" i="5"/>
  <c r="L84" i="5"/>
  <c r="R84" i="5" s="1"/>
  <c r="AD84" i="6" s="1"/>
  <c r="T83" i="5"/>
  <c r="P83" i="5"/>
  <c r="L83" i="5"/>
  <c r="R83" i="5" s="1"/>
  <c r="AD83" i="6" s="1"/>
  <c r="P82" i="5"/>
  <c r="L82" i="5"/>
  <c r="R82" i="5" s="1"/>
  <c r="AD82" i="6" s="1"/>
  <c r="Z81" i="5"/>
  <c r="P81" i="5"/>
  <c r="L81" i="5"/>
  <c r="R81" i="5" s="1"/>
  <c r="AD81" i="6" s="1"/>
  <c r="L80" i="5"/>
  <c r="R80" i="5" s="1"/>
  <c r="AD80" i="6" s="1"/>
  <c r="F75" i="5"/>
  <c r="Z74" i="5"/>
  <c r="R74" i="5"/>
  <c r="F74" i="5"/>
  <c r="F73" i="5"/>
  <c r="R72" i="5"/>
  <c r="F72" i="5"/>
  <c r="K71" i="5"/>
  <c r="A71" i="5"/>
  <c r="J69" i="5"/>
  <c r="H69" i="5"/>
  <c r="X68" i="5"/>
  <c r="L68" i="5"/>
  <c r="R68" i="5" s="1"/>
  <c r="AD68" i="6" s="1"/>
  <c r="P67" i="5"/>
  <c r="L67" i="5"/>
  <c r="R67" i="5" s="1"/>
  <c r="AD67" i="6" s="1"/>
  <c r="R66" i="5"/>
  <c r="AD66" i="6" s="1"/>
  <c r="L66" i="5"/>
  <c r="L65" i="5"/>
  <c r="R65" i="5" s="1"/>
  <c r="AD65" i="6" s="1"/>
  <c r="X64" i="5"/>
  <c r="L64" i="5"/>
  <c r="R64" i="5" s="1"/>
  <c r="AD64" i="6" s="1"/>
  <c r="L63" i="5"/>
  <c r="R63" i="5" s="1"/>
  <c r="AD63" i="6" s="1"/>
  <c r="L62" i="5"/>
  <c r="R62" i="5" s="1"/>
  <c r="AD62" i="6" s="1"/>
  <c r="L61" i="5"/>
  <c r="R61" i="5" s="1"/>
  <c r="AD61" i="6" s="1"/>
  <c r="X60" i="5"/>
  <c r="L60" i="5"/>
  <c r="R60" i="5" s="1"/>
  <c r="AD60" i="6" s="1"/>
  <c r="Z59" i="5"/>
  <c r="L59" i="5"/>
  <c r="R59" i="5" s="1"/>
  <c r="AD59" i="6" s="1"/>
  <c r="R58" i="5"/>
  <c r="AD58" i="6" s="1"/>
  <c r="L58" i="5"/>
  <c r="L57" i="5"/>
  <c r="R57" i="5" s="1"/>
  <c r="AD57" i="6" s="1"/>
  <c r="L56" i="5"/>
  <c r="R56" i="5" s="1"/>
  <c r="AD56" i="6" s="1"/>
  <c r="L55" i="5"/>
  <c r="R55" i="5" s="1"/>
  <c r="AD55" i="6" s="1"/>
  <c r="X54" i="5"/>
  <c r="L54" i="5"/>
  <c r="R54" i="5" s="1"/>
  <c r="AD54" i="6" s="1"/>
  <c r="L53" i="5"/>
  <c r="R53" i="5" s="1"/>
  <c r="AD53" i="6" s="1"/>
  <c r="X52" i="5"/>
  <c r="L52" i="5"/>
  <c r="R52" i="5" s="1"/>
  <c r="AD52" i="6" s="1"/>
  <c r="L51" i="5"/>
  <c r="R51" i="5" s="1"/>
  <c r="AD51" i="6" s="1"/>
  <c r="Z50" i="5"/>
  <c r="L50" i="5"/>
  <c r="R50" i="5" s="1"/>
  <c r="AD50" i="6" s="1"/>
  <c r="L49" i="5"/>
  <c r="R49" i="5" s="1"/>
  <c r="AD49" i="6" s="1"/>
  <c r="L48" i="5"/>
  <c r="R48" i="5" s="1"/>
  <c r="AD48" i="6" s="1"/>
  <c r="L47" i="5"/>
  <c r="R47" i="5" s="1"/>
  <c r="AD47" i="6" s="1"/>
  <c r="X46" i="5"/>
  <c r="L46" i="5"/>
  <c r="R46" i="5" s="1"/>
  <c r="AD46" i="6" s="1"/>
  <c r="AB41" i="5"/>
  <c r="L70" i="5" s="1"/>
  <c r="F41" i="5"/>
  <c r="Z40" i="5"/>
  <c r="R40" i="5"/>
  <c r="F40" i="5"/>
  <c r="F39" i="5"/>
  <c r="R38" i="5"/>
  <c r="F38" i="5"/>
  <c r="AA37" i="5"/>
  <c r="K37" i="5"/>
  <c r="A37" i="5"/>
  <c r="Z36" i="5"/>
  <c r="X36" i="5"/>
  <c r="L36" i="5"/>
  <c r="J36" i="5"/>
  <c r="H36" i="5"/>
  <c r="A36" i="5"/>
  <c r="L35" i="5"/>
  <c r="J35" i="5"/>
  <c r="H35" i="5"/>
  <c r="Z34" i="5"/>
  <c r="L34" i="5"/>
  <c r="R34" i="5" s="1"/>
  <c r="AD34" i="6" s="1"/>
  <c r="X33" i="5"/>
  <c r="L33" i="5"/>
  <c r="R33" i="5" s="1"/>
  <c r="AD33" i="6" s="1"/>
  <c r="L32" i="5"/>
  <c r="R32" i="5" s="1"/>
  <c r="AD32" i="6" s="1"/>
  <c r="L31" i="5"/>
  <c r="R31" i="5" s="1"/>
  <c r="AD31" i="6" s="1"/>
  <c r="L30" i="5"/>
  <c r="R30" i="5" s="1"/>
  <c r="AD30" i="6" s="1"/>
  <c r="L29" i="5"/>
  <c r="R29" i="5" s="1"/>
  <c r="AD29" i="6" s="1"/>
  <c r="P28" i="5"/>
  <c r="L28" i="5"/>
  <c r="R28" i="5" s="1"/>
  <c r="AD28" i="6" s="1"/>
  <c r="L27" i="5"/>
  <c r="R27" i="5" s="1"/>
  <c r="AD27" i="6" s="1"/>
  <c r="L26" i="5"/>
  <c r="R26" i="5" s="1"/>
  <c r="AD26" i="6" s="1"/>
  <c r="Z25" i="5"/>
  <c r="X25" i="5"/>
  <c r="P25" i="5"/>
  <c r="L25" i="5"/>
  <c r="R25" i="5" s="1"/>
  <c r="AD25" i="6" s="1"/>
  <c r="X24" i="5"/>
  <c r="P24" i="5"/>
  <c r="L24" i="5"/>
  <c r="R24" i="5" s="1"/>
  <c r="AD24" i="6" s="1"/>
  <c r="X23" i="5"/>
  <c r="L23" i="5"/>
  <c r="R23" i="5" s="1"/>
  <c r="AD23" i="6" s="1"/>
  <c r="L22" i="5"/>
  <c r="R22" i="5" s="1"/>
  <c r="AD22" i="6" s="1"/>
  <c r="Z21" i="5"/>
  <c r="L21" i="5"/>
  <c r="R21" i="5" s="1"/>
  <c r="AD21" i="6" s="1"/>
  <c r="L20" i="5"/>
  <c r="R20" i="5" s="1"/>
  <c r="AD20" i="6" s="1"/>
  <c r="Z19" i="5"/>
  <c r="L19" i="5"/>
  <c r="R19" i="5" s="1"/>
  <c r="AD19" i="6" s="1"/>
  <c r="L18" i="5"/>
  <c r="R18" i="5" s="1"/>
  <c r="AD18" i="6" s="1"/>
  <c r="P17" i="5"/>
  <c r="L17" i="5"/>
  <c r="R17" i="5" s="1"/>
  <c r="AD17" i="6" s="1"/>
  <c r="P16" i="5"/>
  <c r="L16" i="5"/>
  <c r="R16" i="5" s="1"/>
  <c r="AD16" i="6" s="1"/>
  <c r="L15" i="5"/>
  <c r="R15" i="5" s="1"/>
  <c r="AD15" i="6" s="1"/>
  <c r="L14" i="5"/>
  <c r="R14" i="5" s="1"/>
  <c r="AD14" i="6" s="1"/>
  <c r="L13" i="5"/>
  <c r="R13" i="5" s="1"/>
  <c r="AD13" i="6" s="1"/>
  <c r="L12" i="5"/>
  <c r="R12" i="5" s="1"/>
  <c r="AD12" i="6" s="1"/>
  <c r="E7" i="5"/>
  <c r="Z6" i="5"/>
  <c r="R6" i="5"/>
  <c r="E6" i="5"/>
  <c r="E5" i="5"/>
  <c r="R4" i="5"/>
  <c r="E4" i="5"/>
  <c r="M139" i="4"/>
  <c r="A139" i="4"/>
  <c r="L137" i="4"/>
  <c r="J137" i="4"/>
  <c r="S136" i="4"/>
  <c r="Y136" i="4" s="1"/>
  <c r="Y136" i="3" s="1"/>
  <c r="Q136" i="4"/>
  <c r="W136" i="4" s="1"/>
  <c r="W136" i="3" s="1"/>
  <c r="N136" i="4"/>
  <c r="D136" i="4"/>
  <c r="C136" i="4"/>
  <c r="B136" i="4"/>
  <c r="S135" i="4"/>
  <c r="Y135" i="4" s="1"/>
  <c r="Y135" i="3" s="1"/>
  <c r="Q135" i="4"/>
  <c r="W135" i="4" s="1"/>
  <c r="W135" i="3" s="1"/>
  <c r="N135" i="4"/>
  <c r="D135" i="4"/>
  <c r="C135" i="4"/>
  <c r="B135" i="4"/>
  <c r="S134" i="4"/>
  <c r="Y134" i="4" s="1"/>
  <c r="Y134" i="3" s="1"/>
  <c r="Q134" i="4"/>
  <c r="W134" i="4" s="1"/>
  <c r="N134" i="4"/>
  <c r="D134" i="4"/>
  <c r="C134" i="4"/>
  <c r="B134" i="4"/>
  <c r="S133" i="4"/>
  <c r="Y133" i="4" s="1"/>
  <c r="Y133" i="3" s="1"/>
  <c r="Q133" i="4"/>
  <c r="W133" i="4" s="1"/>
  <c r="W133" i="3" s="1"/>
  <c r="N133" i="4"/>
  <c r="D133" i="4"/>
  <c r="C133" i="4"/>
  <c r="B133" i="4"/>
  <c r="S132" i="4"/>
  <c r="Y132" i="4" s="1"/>
  <c r="Q132" i="4"/>
  <c r="W132" i="4" s="1"/>
  <c r="W132" i="3" s="1"/>
  <c r="N132" i="4"/>
  <c r="D132" i="4"/>
  <c r="C132" i="4"/>
  <c r="B132" i="4"/>
  <c r="S131" i="4"/>
  <c r="Y131" i="4" s="1"/>
  <c r="Y131" i="3" s="1"/>
  <c r="Q131" i="4"/>
  <c r="W131" i="4" s="1"/>
  <c r="W131" i="3" s="1"/>
  <c r="N131" i="4"/>
  <c r="D131" i="4"/>
  <c r="C131" i="4"/>
  <c r="B131" i="4"/>
  <c r="S130" i="4"/>
  <c r="Y130" i="4" s="1"/>
  <c r="Y130" i="3" s="1"/>
  <c r="Q130" i="4"/>
  <c r="W130" i="4" s="1"/>
  <c r="W130" i="3" s="1"/>
  <c r="N130" i="4"/>
  <c r="D130" i="4"/>
  <c r="C130" i="4"/>
  <c r="B130" i="4"/>
  <c r="S129" i="4"/>
  <c r="Y129" i="4" s="1"/>
  <c r="Y129" i="3" s="1"/>
  <c r="Q129" i="4"/>
  <c r="W129" i="4" s="1"/>
  <c r="W129" i="3" s="1"/>
  <c r="Q129" i="3" s="1"/>
  <c r="N129" i="4"/>
  <c r="D129" i="4"/>
  <c r="C129" i="4"/>
  <c r="B129" i="4"/>
  <c r="S128" i="4"/>
  <c r="Y128" i="4" s="1"/>
  <c r="Y128" i="3" s="1"/>
  <c r="Q128" i="4"/>
  <c r="W128" i="4" s="1"/>
  <c r="W128" i="3" s="1"/>
  <c r="N128" i="4"/>
  <c r="D128" i="4"/>
  <c r="C128" i="4"/>
  <c r="B128" i="4"/>
  <c r="S127" i="4"/>
  <c r="Y127" i="4" s="1"/>
  <c r="Q127" i="4"/>
  <c r="W127" i="4" s="1"/>
  <c r="W127" i="3" s="1"/>
  <c r="N127" i="4"/>
  <c r="D127" i="4"/>
  <c r="C127" i="4"/>
  <c r="B127" i="4"/>
  <c r="S126" i="4"/>
  <c r="Y126" i="4" s="1"/>
  <c r="Y126" i="3" s="1"/>
  <c r="Q126" i="4"/>
  <c r="W126" i="4" s="1"/>
  <c r="N126" i="4"/>
  <c r="D126" i="4"/>
  <c r="C126" i="4"/>
  <c r="B126" i="4"/>
  <c r="S125" i="4"/>
  <c r="Y125" i="4" s="1"/>
  <c r="Y125" i="3" s="1"/>
  <c r="Q125" i="4"/>
  <c r="W125" i="4" s="1"/>
  <c r="W125" i="3" s="1"/>
  <c r="N125" i="4"/>
  <c r="D125" i="4"/>
  <c r="C125" i="4"/>
  <c r="B125" i="4"/>
  <c r="S124" i="4"/>
  <c r="Y124" i="4" s="1"/>
  <c r="Q124" i="4"/>
  <c r="W124" i="4" s="1"/>
  <c r="W124" i="3" s="1"/>
  <c r="N124" i="4"/>
  <c r="D124" i="4"/>
  <c r="C124" i="4"/>
  <c r="B124" i="4"/>
  <c r="W123" i="4"/>
  <c r="W123" i="3" s="1"/>
  <c r="S123" i="4"/>
  <c r="Y123" i="4" s="1"/>
  <c r="Y123" i="3" s="1"/>
  <c r="Q123" i="4"/>
  <c r="N123" i="4"/>
  <c r="D123" i="4"/>
  <c r="C123" i="4"/>
  <c r="B123" i="4"/>
  <c r="S122" i="4"/>
  <c r="Y122" i="4" s="1"/>
  <c r="Y122" i="3" s="1"/>
  <c r="Q122" i="4"/>
  <c r="W122" i="4" s="1"/>
  <c r="N122" i="4"/>
  <c r="D122" i="4"/>
  <c r="C122" i="4"/>
  <c r="B122" i="4"/>
  <c r="S121" i="4"/>
  <c r="Y121" i="4" s="1"/>
  <c r="Y121" i="3" s="1"/>
  <c r="Q121" i="4"/>
  <c r="W121" i="4" s="1"/>
  <c r="W121" i="3" s="1"/>
  <c r="Q121" i="3" s="1"/>
  <c r="N121" i="4"/>
  <c r="D121" i="4"/>
  <c r="C121" i="4"/>
  <c r="B121" i="4"/>
  <c r="S120" i="4"/>
  <c r="Y120" i="4" s="1"/>
  <c r="Q120" i="4"/>
  <c r="W120" i="4" s="1"/>
  <c r="W120" i="3" s="1"/>
  <c r="N120" i="4"/>
  <c r="D120" i="4"/>
  <c r="C120" i="4"/>
  <c r="B120" i="4"/>
  <c r="S119" i="4"/>
  <c r="Y119" i="4" s="1"/>
  <c r="Y119" i="3" s="1"/>
  <c r="Q119" i="3" s="1"/>
  <c r="Q119" i="4"/>
  <c r="W119" i="4" s="1"/>
  <c r="W119" i="3" s="1"/>
  <c r="N119" i="4"/>
  <c r="D119" i="4"/>
  <c r="C119" i="4"/>
  <c r="B119" i="4"/>
  <c r="S118" i="4"/>
  <c r="Y118" i="4" s="1"/>
  <c r="Y118" i="3" s="1"/>
  <c r="Q118" i="4"/>
  <c r="W118" i="4" s="1"/>
  <c r="N118" i="4"/>
  <c r="D118" i="4"/>
  <c r="C118" i="4"/>
  <c r="B118" i="4"/>
  <c r="S117" i="4"/>
  <c r="Y117" i="4" s="1"/>
  <c r="Y117" i="3" s="1"/>
  <c r="Q117" i="4"/>
  <c r="W117" i="4" s="1"/>
  <c r="W117" i="3" s="1"/>
  <c r="N117" i="4"/>
  <c r="D117" i="4"/>
  <c r="C117" i="4"/>
  <c r="B117" i="4"/>
  <c r="S116" i="4"/>
  <c r="Y116" i="4" s="1"/>
  <c r="Q116" i="4"/>
  <c r="W116" i="4" s="1"/>
  <c r="W116" i="3" s="1"/>
  <c r="Q116" i="3" s="1"/>
  <c r="N116" i="4"/>
  <c r="D116" i="4"/>
  <c r="C116" i="4"/>
  <c r="B116" i="4"/>
  <c r="S115" i="4"/>
  <c r="Y115" i="4" s="1"/>
  <c r="Y115" i="3" s="1"/>
  <c r="Q115" i="4"/>
  <c r="W115" i="4" s="1"/>
  <c r="W115" i="3" s="1"/>
  <c r="N115" i="4"/>
  <c r="D115" i="4"/>
  <c r="C115" i="4"/>
  <c r="B115" i="4"/>
  <c r="S114" i="4"/>
  <c r="Y114" i="4" s="1"/>
  <c r="Y114" i="3" s="1"/>
  <c r="Q114" i="4"/>
  <c r="N114" i="4"/>
  <c r="D114" i="4"/>
  <c r="C114" i="4"/>
  <c r="B114" i="4"/>
  <c r="G109" i="4"/>
  <c r="Y108" i="4"/>
  <c r="Q108" i="4"/>
  <c r="G108" i="4"/>
  <c r="G107" i="4"/>
  <c r="Q106" i="4"/>
  <c r="G106" i="4"/>
  <c r="M105" i="4"/>
  <c r="A105" i="4"/>
  <c r="L103" i="4"/>
  <c r="J103" i="4"/>
  <c r="S102" i="4"/>
  <c r="Y102" i="4" s="1"/>
  <c r="Y102" i="3" s="1"/>
  <c r="Q102" i="3" s="1"/>
  <c r="Q102" i="4"/>
  <c r="W102" i="4" s="1"/>
  <c r="N102" i="4"/>
  <c r="D102" i="4"/>
  <c r="C102" i="4"/>
  <c r="B102" i="4"/>
  <c r="W101" i="4"/>
  <c r="W101" i="3" s="1"/>
  <c r="S101" i="4"/>
  <c r="Y101" i="4" s="1"/>
  <c r="Y101" i="3" s="1"/>
  <c r="Q101" i="4"/>
  <c r="N101" i="4"/>
  <c r="D101" i="4"/>
  <c r="C101" i="4"/>
  <c r="B101" i="4"/>
  <c r="S100" i="4"/>
  <c r="Y100" i="4" s="1"/>
  <c r="Y100" i="3" s="1"/>
  <c r="Q100" i="4"/>
  <c r="W100" i="4" s="1"/>
  <c r="W100" i="3" s="1"/>
  <c r="Q100" i="3" s="1"/>
  <c r="N100" i="4"/>
  <c r="D100" i="4"/>
  <c r="C100" i="4"/>
  <c r="B100" i="4"/>
  <c r="S99" i="4"/>
  <c r="Y99" i="4" s="1"/>
  <c r="Y99" i="3" s="1"/>
  <c r="Q99" i="4"/>
  <c r="W99" i="4" s="1"/>
  <c r="N99" i="4"/>
  <c r="D99" i="4"/>
  <c r="C99" i="4"/>
  <c r="B99" i="4"/>
  <c r="S98" i="4"/>
  <c r="Y98" i="4" s="1"/>
  <c r="Y98" i="3" s="1"/>
  <c r="Q98" i="4"/>
  <c r="W98" i="4" s="1"/>
  <c r="N98" i="4"/>
  <c r="D98" i="4"/>
  <c r="C98" i="4"/>
  <c r="B98" i="4"/>
  <c r="S97" i="4"/>
  <c r="Y97" i="4" s="1"/>
  <c r="Y97" i="3" s="1"/>
  <c r="Q97" i="4"/>
  <c r="W97" i="4" s="1"/>
  <c r="W97" i="3" s="1"/>
  <c r="N97" i="4"/>
  <c r="D97" i="4"/>
  <c r="C97" i="4"/>
  <c r="B97" i="4"/>
  <c r="S96" i="4"/>
  <c r="Y96" i="4" s="1"/>
  <c r="Q96" i="4"/>
  <c r="W96" i="4" s="1"/>
  <c r="W96" i="3" s="1"/>
  <c r="N96" i="4"/>
  <c r="D96" i="4"/>
  <c r="C96" i="4"/>
  <c r="B96" i="4"/>
  <c r="W95" i="4"/>
  <c r="W95" i="3" s="1"/>
  <c r="Q95" i="3" s="1"/>
  <c r="S95" i="4"/>
  <c r="Y95" i="4" s="1"/>
  <c r="Y95" i="3" s="1"/>
  <c r="Q95" i="4"/>
  <c r="N95" i="4"/>
  <c r="D95" i="4"/>
  <c r="C95" i="4"/>
  <c r="B95" i="4"/>
  <c r="S94" i="4"/>
  <c r="Y94" i="4" s="1"/>
  <c r="Y94" i="3" s="1"/>
  <c r="Q94" i="4"/>
  <c r="W94" i="4" s="1"/>
  <c r="W94" i="3" s="1"/>
  <c r="N94" i="4"/>
  <c r="D94" i="4"/>
  <c r="C94" i="4"/>
  <c r="B94" i="4"/>
  <c r="S93" i="4"/>
  <c r="Y93" i="4" s="1"/>
  <c r="Q93" i="4"/>
  <c r="W93" i="4" s="1"/>
  <c r="N93" i="4"/>
  <c r="D93" i="4"/>
  <c r="C93" i="4"/>
  <c r="B93" i="4"/>
  <c r="S92" i="4"/>
  <c r="Y92" i="4" s="1"/>
  <c r="Q92" i="4"/>
  <c r="W92" i="4" s="1"/>
  <c r="W92" i="3" s="1"/>
  <c r="Q92" i="3" s="1"/>
  <c r="N92" i="4"/>
  <c r="D92" i="4"/>
  <c r="C92" i="4"/>
  <c r="B92" i="4"/>
  <c r="Y91" i="4"/>
  <c r="S91" i="4"/>
  <c r="Q91" i="4"/>
  <c r="W91" i="4" s="1"/>
  <c r="W91" i="3" s="1"/>
  <c r="Q91" i="3" s="1"/>
  <c r="N91" i="4"/>
  <c r="D91" i="4"/>
  <c r="C91" i="4"/>
  <c r="B91" i="4"/>
  <c r="S90" i="4"/>
  <c r="Y90" i="4" s="1"/>
  <c r="Y90" i="3" s="1"/>
  <c r="Q90" i="4"/>
  <c r="W90" i="4" s="1"/>
  <c r="N90" i="4"/>
  <c r="D90" i="4"/>
  <c r="C90" i="4"/>
  <c r="B90" i="4"/>
  <c r="S89" i="4"/>
  <c r="Y89" i="4" s="1"/>
  <c r="Q89" i="4"/>
  <c r="W89" i="4" s="1"/>
  <c r="W89" i="3" s="1"/>
  <c r="Q89" i="3" s="1"/>
  <c r="N89" i="4"/>
  <c r="D89" i="4"/>
  <c r="C89" i="4"/>
  <c r="B89" i="4"/>
  <c r="S88" i="4"/>
  <c r="Y88" i="4" s="1"/>
  <c r="Y88" i="3" s="1"/>
  <c r="Q88" i="4"/>
  <c r="W88" i="4" s="1"/>
  <c r="N88" i="4"/>
  <c r="D88" i="4"/>
  <c r="C88" i="4"/>
  <c r="B88" i="4"/>
  <c r="S87" i="4"/>
  <c r="Y87" i="4" s="1"/>
  <c r="Y87" i="3" s="1"/>
  <c r="Q87" i="4"/>
  <c r="W87" i="4" s="1"/>
  <c r="W87" i="3" s="1"/>
  <c r="N87" i="4"/>
  <c r="D87" i="4"/>
  <c r="C87" i="4"/>
  <c r="B87" i="4"/>
  <c r="S86" i="4"/>
  <c r="Y86" i="4" s="1"/>
  <c r="Q86" i="4"/>
  <c r="W86" i="4" s="1"/>
  <c r="W86" i="3" s="1"/>
  <c r="N86" i="4"/>
  <c r="D86" i="4"/>
  <c r="C86" i="4"/>
  <c r="B86" i="4"/>
  <c r="S85" i="4"/>
  <c r="Y85" i="4" s="1"/>
  <c r="Y85" i="3" s="1"/>
  <c r="Q85" i="4"/>
  <c r="W85" i="4" s="1"/>
  <c r="W85" i="3" s="1"/>
  <c r="N85" i="4"/>
  <c r="D85" i="4"/>
  <c r="C85" i="4"/>
  <c r="B85" i="4"/>
  <c r="S84" i="4"/>
  <c r="Y84" i="4" s="1"/>
  <c r="Q84" i="4"/>
  <c r="W84" i="4" s="1"/>
  <c r="W84" i="3" s="1"/>
  <c r="N84" i="4"/>
  <c r="D84" i="4"/>
  <c r="C84" i="4"/>
  <c r="B84" i="4"/>
  <c r="Y83" i="4"/>
  <c r="Y83" i="3" s="1"/>
  <c r="S83" i="4"/>
  <c r="Q83" i="4"/>
  <c r="W83" i="4" s="1"/>
  <c r="W83" i="3" s="1"/>
  <c r="N83" i="4"/>
  <c r="D83" i="4"/>
  <c r="C83" i="4"/>
  <c r="B83" i="4"/>
  <c r="S82" i="4"/>
  <c r="Y82" i="4" s="1"/>
  <c r="Y82" i="3" s="1"/>
  <c r="Q82" i="4"/>
  <c r="W82" i="4" s="1"/>
  <c r="N82" i="4"/>
  <c r="D82" i="4"/>
  <c r="C82" i="4"/>
  <c r="B82" i="4"/>
  <c r="S81" i="4"/>
  <c r="Y81" i="4" s="1"/>
  <c r="Q81" i="4"/>
  <c r="W81" i="4" s="1"/>
  <c r="W81" i="3" s="1"/>
  <c r="N81" i="4"/>
  <c r="D81" i="4"/>
  <c r="C81" i="4"/>
  <c r="B81" i="4"/>
  <c r="S80" i="4"/>
  <c r="Q80" i="4"/>
  <c r="N80" i="4"/>
  <c r="D80" i="4"/>
  <c r="C80" i="4"/>
  <c r="B80" i="4"/>
  <c r="G75" i="4"/>
  <c r="Y74" i="4"/>
  <c r="Q74" i="4"/>
  <c r="G74" i="4"/>
  <c r="G73" i="4"/>
  <c r="Q72" i="4"/>
  <c r="G72" i="4"/>
  <c r="M71" i="4"/>
  <c r="A71" i="4"/>
  <c r="L69" i="4"/>
  <c r="J69" i="4"/>
  <c r="S68" i="4"/>
  <c r="Y68" i="4" s="1"/>
  <c r="Q68" i="4"/>
  <c r="W68" i="4" s="1"/>
  <c r="N68" i="4"/>
  <c r="D68" i="4"/>
  <c r="C68" i="4"/>
  <c r="B68" i="4"/>
  <c r="S67" i="4"/>
  <c r="Y67" i="4" s="1"/>
  <c r="Q67" i="4"/>
  <c r="W67" i="4" s="1"/>
  <c r="W67" i="3" s="1"/>
  <c r="N67" i="4"/>
  <c r="D67" i="4"/>
  <c r="C67" i="4"/>
  <c r="B67" i="4"/>
  <c r="S66" i="4"/>
  <c r="Y66" i="4" s="1"/>
  <c r="Y66" i="3" s="1"/>
  <c r="Q66" i="4"/>
  <c r="W66" i="4" s="1"/>
  <c r="W66" i="3" s="1"/>
  <c r="N66" i="4"/>
  <c r="D66" i="4"/>
  <c r="C66" i="4"/>
  <c r="B66" i="4"/>
  <c r="S65" i="4"/>
  <c r="Y65" i="4" s="1"/>
  <c r="Y65" i="3" s="1"/>
  <c r="Q65" i="4"/>
  <c r="W65" i="4" s="1"/>
  <c r="N65" i="4"/>
  <c r="D65" i="4"/>
  <c r="C65" i="4"/>
  <c r="B65" i="4"/>
  <c r="S64" i="4"/>
  <c r="Y64" i="4" s="1"/>
  <c r="Q64" i="4"/>
  <c r="W64" i="4" s="1"/>
  <c r="W64" i="3" s="1"/>
  <c r="N64" i="4"/>
  <c r="D64" i="4"/>
  <c r="C64" i="4"/>
  <c r="B64" i="4"/>
  <c r="S63" i="4"/>
  <c r="Y63" i="4" s="1"/>
  <c r="Y63" i="3" s="1"/>
  <c r="Q63" i="4"/>
  <c r="W63" i="4" s="1"/>
  <c r="N63" i="4"/>
  <c r="D63" i="4"/>
  <c r="C63" i="4"/>
  <c r="B63" i="4"/>
  <c r="S62" i="4"/>
  <c r="Y62" i="4" s="1"/>
  <c r="Y62" i="3" s="1"/>
  <c r="Q62" i="4"/>
  <c r="W62" i="4" s="1"/>
  <c r="W62" i="3" s="1"/>
  <c r="N62" i="4"/>
  <c r="D62" i="4"/>
  <c r="C62" i="4"/>
  <c r="B62" i="4"/>
  <c r="S61" i="4"/>
  <c r="Y61" i="4" s="1"/>
  <c r="Y61" i="3" s="1"/>
  <c r="Q61" i="4"/>
  <c r="W61" i="4" s="1"/>
  <c r="W61" i="3" s="1"/>
  <c r="N61" i="4"/>
  <c r="D61" i="4"/>
  <c r="C61" i="4"/>
  <c r="B61" i="4"/>
  <c r="S60" i="4"/>
  <c r="Y60" i="4" s="1"/>
  <c r="Y60" i="3" s="1"/>
  <c r="Q60" i="4"/>
  <c r="W60" i="4" s="1"/>
  <c r="W60" i="3" s="1"/>
  <c r="N60" i="4"/>
  <c r="D60" i="4"/>
  <c r="C60" i="4"/>
  <c r="B60" i="4"/>
  <c r="S59" i="4"/>
  <c r="Y59" i="4" s="1"/>
  <c r="Y59" i="3" s="1"/>
  <c r="Q59" i="4"/>
  <c r="W59" i="4" s="1"/>
  <c r="N59" i="4"/>
  <c r="D59" i="4"/>
  <c r="C59" i="4"/>
  <c r="B59" i="4"/>
  <c r="S58" i="4"/>
  <c r="Y58" i="4" s="1"/>
  <c r="Y58" i="3" s="1"/>
  <c r="Q58" i="4"/>
  <c r="W58" i="4" s="1"/>
  <c r="W58" i="3" s="1"/>
  <c r="N58" i="4"/>
  <c r="D58" i="4"/>
  <c r="C58" i="4"/>
  <c r="B58" i="4"/>
  <c r="S57" i="4"/>
  <c r="Y57" i="4" s="1"/>
  <c r="Q57" i="4"/>
  <c r="W57" i="4" s="1"/>
  <c r="N57" i="4"/>
  <c r="D57" i="4"/>
  <c r="C57" i="4"/>
  <c r="B57" i="4"/>
  <c r="S56" i="4"/>
  <c r="Y56" i="4" s="1"/>
  <c r="Q56" i="4"/>
  <c r="W56" i="4" s="1"/>
  <c r="W56" i="3" s="1"/>
  <c r="N56" i="4"/>
  <c r="D56" i="4"/>
  <c r="C56" i="4"/>
  <c r="B56" i="4"/>
  <c r="S55" i="4"/>
  <c r="Y55" i="4" s="1"/>
  <c r="Q55" i="4"/>
  <c r="W55" i="4" s="1"/>
  <c r="N55" i="4"/>
  <c r="D55" i="4"/>
  <c r="C55" i="4"/>
  <c r="B55" i="4"/>
  <c r="S54" i="4"/>
  <c r="Y54" i="4" s="1"/>
  <c r="Q54" i="4"/>
  <c r="W54" i="4" s="1"/>
  <c r="W54" i="3" s="1"/>
  <c r="N54" i="4"/>
  <c r="D54" i="4"/>
  <c r="C54" i="4"/>
  <c r="B54" i="4"/>
  <c r="S53" i="4"/>
  <c r="Y53" i="4" s="1"/>
  <c r="Q53" i="4"/>
  <c r="W53" i="4" s="1"/>
  <c r="W53" i="3" s="1"/>
  <c r="N53" i="4"/>
  <c r="D53" i="4"/>
  <c r="C53" i="4"/>
  <c r="B53" i="4"/>
  <c r="S52" i="4"/>
  <c r="Y52" i="4" s="1"/>
  <c r="Y52" i="3" s="1"/>
  <c r="Q52" i="4"/>
  <c r="W52" i="4" s="1"/>
  <c r="W52" i="3" s="1"/>
  <c r="Q52" i="3" s="1"/>
  <c r="N52" i="4"/>
  <c r="D52" i="4"/>
  <c r="C52" i="4"/>
  <c r="B52" i="4"/>
  <c r="S51" i="4"/>
  <c r="Y51" i="4" s="1"/>
  <c r="Q51" i="4"/>
  <c r="W51" i="4" s="1"/>
  <c r="N51" i="4"/>
  <c r="D51" i="4"/>
  <c r="C51" i="4"/>
  <c r="B51" i="4"/>
  <c r="S50" i="4"/>
  <c r="Y50" i="4" s="1"/>
  <c r="Y50" i="3" s="1"/>
  <c r="Q50" i="4"/>
  <c r="W50" i="4" s="1"/>
  <c r="W50" i="3" s="1"/>
  <c r="N50" i="4"/>
  <c r="D50" i="4"/>
  <c r="C50" i="4"/>
  <c r="B50" i="4"/>
  <c r="S49" i="4"/>
  <c r="Y49" i="4" s="1"/>
  <c r="Q49" i="4"/>
  <c r="W49" i="4" s="1"/>
  <c r="W49" i="3" s="1"/>
  <c r="N49" i="4"/>
  <c r="D49" i="4"/>
  <c r="C49" i="4"/>
  <c r="B49" i="4"/>
  <c r="W48" i="4"/>
  <c r="S48" i="4"/>
  <c r="Y48" i="4" s="1"/>
  <c r="Q48" i="4"/>
  <c r="N48" i="4"/>
  <c r="D48" i="4"/>
  <c r="C48" i="4"/>
  <c r="B48" i="4"/>
  <c r="S47" i="4"/>
  <c r="Y47" i="4" s="1"/>
  <c r="Y47" i="3" s="1"/>
  <c r="Q47" i="4"/>
  <c r="W47" i="4" s="1"/>
  <c r="W47" i="3" s="1"/>
  <c r="Q47" i="3" s="1"/>
  <c r="N47" i="4"/>
  <c r="D47" i="4"/>
  <c r="C47" i="4"/>
  <c r="B47" i="4"/>
  <c r="S46" i="4"/>
  <c r="Y46" i="4" s="1"/>
  <c r="Q46" i="4"/>
  <c r="N46" i="4"/>
  <c r="D46" i="4"/>
  <c r="C46" i="4"/>
  <c r="B46" i="4"/>
  <c r="AA41" i="4"/>
  <c r="G41" i="4"/>
  <c r="Y40" i="4"/>
  <c r="Q40" i="4"/>
  <c r="G40" i="4"/>
  <c r="G39" i="4"/>
  <c r="Q38" i="4"/>
  <c r="G38" i="4"/>
  <c r="M37" i="4"/>
  <c r="A37" i="4"/>
  <c r="L35" i="4"/>
  <c r="J35" i="4"/>
  <c r="S34" i="4"/>
  <c r="Y34" i="4" s="1"/>
  <c r="Q34" i="4"/>
  <c r="W34" i="4" s="1"/>
  <c r="W34" i="3" s="1"/>
  <c r="N34" i="4"/>
  <c r="D34" i="4"/>
  <c r="C34" i="4"/>
  <c r="B34" i="4"/>
  <c r="Y33" i="4"/>
  <c r="Y33" i="3" s="1"/>
  <c r="S33" i="4"/>
  <c r="Q33" i="4"/>
  <c r="W33" i="4" s="1"/>
  <c r="W33" i="3" s="1"/>
  <c r="N33" i="4"/>
  <c r="D33" i="4"/>
  <c r="C33" i="4"/>
  <c r="B33" i="4"/>
  <c r="S32" i="4"/>
  <c r="Y32" i="4" s="1"/>
  <c r="Y32" i="3" s="1"/>
  <c r="Q32" i="4"/>
  <c r="W32" i="4" s="1"/>
  <c r="N32" i="4"/>
  <c r="D32" i="4"/>
  <c r="C32" i="4"/>
  <c r="B32" i="4"/>
  <c r="S31" i="4"/>
  <c r="Y31" i="4" s="1"/>
  <c r="Q31" i="4"/>
  <c r="W31" i="4" s="1"/>
  <c r="W31" i="3" s="1"/>
  <c r="N31" i="4"/>
  <c r="D31" i="4"/>
  <c r="C31" i="4"/>
  <c r="B31" i="4"/>
  <c r="S30" i="4"/>
  <c r="Y30" i="4" s="1"/>
  <c r="Y30" i="3" s="1"/>
  <c r="Q30" i="4"/>
  <c r="W30" i="4" s="1"/>
  <c r="W30" i="3" s="1"/>
  <c r="N30" i="4"/>
  <c r="D30" i="4"/>
  <c r="C30" i="4"/>
  <c r="B30" i="4"/>
  <c r="S29" i="4"/>
  <c r="Y29" i="4" s="1"/>
  <c r="Y29" i="3" s="1"/>
  <c r="Q29" i="4"/>
  <c r="W29" i="4" s="1"/>
  <c r="W29" i="3" s="1"/>
  <c r="Q29" i="3" s="1"/>
  <c r="N29" i="4"/>
  <c r="D29" i="4"/>
  <c r="C29" i="4"/>
  <c r="B29" i="4"/>
  <c r="S28" i="4"/>
  <c r="Y28" i="4" s="1"/>
  <c r="Q28" i="4"/>
  <c r="W28" i="4" s="1"/>
  <c r="N28" i="4"/>
  <c r="D28" i="4"/>
  <c r="C28" i="4"/>
  <c r="B28" i="4"/>
  <c r="S27" i="4"/>
  <c r="Y27" i="4" s="1"/>
  <c r="Y27" i="3" s="1"/>
  <c r="Q27" i="4"/>
  <c r="W27" i="4" s="1"/>
  <c r="W27" i="3" s="1"/>
  <c r="N27" i="4"/>
  <c r="D27" i="4"/>
  <c r="C27" i="4"/>
  <c r="B27" i="4"/>
  <c r="S26" i="4"/>
  <c r="Y26" i="4" s="1"/>
  <c r="Q26" i="4"/>
  <c r="W26" i="4" s="1"/>
  <c r="N26" i="4"/>
  <c r="D26" i="4"/>
  <c r="C26" i="4"/>
  <c r="B26" i="4"/>
  <c r="S25" i="4"/>
  <c r="Y25" i="4" s="1"/>
  <c r="Y25" i="3" s="1"/>
  <c r="Q25" i="3" s="1"/>
  <c r="Q25" i="4"/>
  <c r="W25" i="4" s="1"/>
  <c r="N25" i="4"/>
  <c r="D25" i="4"/>
  <c r="C25" i="4"/>
  <c r="B25" i="4"/>
  <c r="S24" i="4"/>
  <c r="Y24" i="4" s="1"/>
  <c r="Y24" i="3" s="1"/>
  <c r="Q24" i="4"/>
  <c r="W24" i="4" s="1"/>
  <c r="W24" i="3" s="1"/>
  <c r="N24" i="4"/>
  <c r="D24" i="4"/>
  <c r="C24" i="4"/>
  <c r="B24" i="4"/>
  <c r="S23" i="4"/>
  <c r="Y23" i="4" s="1"/>
  <c r="Q23" i="4"/>
  <c r="W23" i="4" s="1"/>
  <c r="W23" i="3" s="1"/>
  <c r="N23" i="4"/>
  <c r="D23" i="4"/>
  <c r="C23" i="4"/>
  <c r="B23" i="4"/>
  <c r="S22" i="4"/>
  <c r="Y22" i="4" s="1"/>
  <c r="Y22" i="3" s="1"/>
  <c r="Q22" i="4"/>
  <c r="W22" i="4" s="1"/>
  <c r="W22" i="3" s="1"/>
  <c r="N22" i="4"/>
  <c r="D22" i="4"/>
  <c r="C22" i="4"/>
  <c r="B22" i="4"/>
  <c r="Y21" i="4"/>
  <c r="Y21" i="3" s="1"/>
  <c r="S21" i="4"/>
  <c r="Q21" i="4"/>
  <c r="W21" i="4" s="1"/>
  <c r="W21" i="3" s="1"/>
  <c r="N21" i="4"/>
  <c r="D21" i="4"/>
  <c r="C21" i="4"/>
  <c r="B21" i="4"/>
  <c r="S20" i="4"/>
  <c r="Y20" i="4" s="1"/>
  <c r="Y20" i="3" s="1"/>
  <c r="Q20" i="4"/>
  <c r="W20" i="4" s="1"/>
  <c r="N20" i="4"/>
  <c r="D20" i="4"/>
  <c r="C20" i="4"/>
  <c r="B20" i="4"/>
  <c r="W19" i="4"/>
  <c r="S19" i="4"/>
  <c r="Y19" i="4" s="1"/>
  <c r="Y19" i="3" s="1"/>
  <c r="Q19" i="4"/>
  <c r="N19" i="4"/>
  <c r="D19" i="4"/>
  <c r="C19" i="4"/>
  <c r="B19" i="4"/>
  <c r="S18" i="4"/>
  <c r="Y18" i="4" s="1"/>
  <c r="Q18" i="4"/>
  <c r="W18" i="4" s="1"/>
  <c r="N18" i="4"/>
  <c r="D18" i="4"/>
  <c r="C18" i="4"/>
  <c r="B18" i="4"/>
  <c r="Y17" i="4"/>
  <c r="Y17" i="3" s="1"/>
  <c r="S17" i="4"/>
  <c r="Q17" i="4"/>
  <c r="W17" i="4" s="1"/>
  <c r="W17" i="3" s="1"/>
  <c r="N17" i="4"/>
  <c r="D17" i="4"/>
  <c r="C17" i="4"/>
  <c r="B17" i="4"/>
  <c r="S16" i="4"/>
  <c r="Y16" i="4" s="1"/>
  <c r="Y16" i="3" s="1"/>
  <c r="Q16" i="4"/>
  <c r="W16" i="4" s="1"/>
  <c r="W16" i="3" s="1"/>
  <c r="N16" i="4"/>
  <c r="D16" i="4"/>
  <c r="C16" i="4"/>
  <c r="B16" i="4"/>
  <c r="S15" i="4"/>
  <c r="Y15" i="4" s="1"/>
  <c r="Y15" i="3" s="1"/>
  <c r="Q15" i="4"/>
  <c r="W15" i="4" s="1"/>
  <c r="W15" i="3" s="1"/>
  <c r="N15" i="4"/>
  <c r="D15" i="4"/>
  <c r="C15" i="4"/>
  <c r="B15" i="4"/>
  <c r="S14" i="4"/>
  <c r="Y14" i="4" s="1"/>
  <c r="Y14" i="3" s="1"/>
  <c r="Q14" i="4"/>
  <c r="W14" i="4" s="1"/>
  <c r="W14" i="3" s="1"/>
  <c r="N14" i="4"/>
  <c r="D14" i="4"/>
  <c r="C14" i="4"/>
  <c r="B14" i="4"/>
  <c r="Y13" i="4"/>
  <c r="Y13" i="3" s="1"/>
  <c r="S13" i="4"/>
  <c r="Q13" i="4"/>
  <c r="W13" i="4" s="1"/>
  <c r="W13" i="3" s="1"/>
  <c r="N13" i="4"/>
  <c r="D13" i="4"/>
  <c r="C13" i="4"/>
  <c r="B13" i="4"/>
  <c r="A13" i="4"/>
  <c r="A14" i="4" s="1"/>
  <c r="A15" i="4" s="1"/>
  <c r="A16" i="4" s="1"/>
  <c r="A17" i="4" s="1"/>
  <c r="A18" i="4" s="1"/>
  <c r="A19" i="4" s="1"/>
  <c r="A20" i="4" s="1"/>
  <c r="A21" i="4" s="1"/>
  <c r="A22" i="4" s="1"/>
  <c r="A23" i="4" s="1"/>
  <c r="A24" i="4" s="1"/>
  <c r="A25" i="4" s="1"/>
  <c r="A26" i="4" s="1"/>
  <c r="A27" i="4" s="1"/>
  <c r="A28" i="4" s="1"/>
  <c r="A29" i="4" s="1"/>
  <c r="A30" i="4" s="1"/>
  <c r="A31" i="4" s="1"/>
  <c r="A32" i="4" s="1"/>
  <c r="A33" i="4" s="1"/>
  <c r="A34"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S12" i="4"/>
  <c r="Q12" i="4"/>
  <c r="W12" i="4" s="1"/>
  <c r="W12" i="3" s="1"/>
  <c r="N12" i="4"/>
  <c r="D12" i="4"/>
  <c r="C12" i="4"/>
  <c r="B12" i="4"/>
  <c r="D7" i="4"/>
  <c r="Y6" i="4"/>
  <c r="Q6" i="4"/>
  <c r="D6" i="4"/>
  <c r="D5" i="4"/>
  <c r="Q4" i="4"/>
  <c r="D4" i="4"/>
  <c r="M139" i="3"/>
  <c r="A139" i="3"/>
  <c r="L137" i="3"/>
  <c r="J137" i="3"/>
  <c r="N136" i="3"/>
  <c r="N135" i="3"/>
  <c r="U135" i="3" s="1"/>
  <c r="AE135" i="4" s="1"/>
  <c r="W134" i="3"/>
  <c r="N134" i="3"/>
  <c r="S134" i="3" s="1"/>
  <c r="N133" i="3"/>
  <c r="Y132" i="3"/>
  <c r="Q132" i="3" s="1"/>
  <c r="N132" i="3"/>
  <c r="U132" i="3" s="1"/>
  <c r="AE132" i="4" s="1"/>
  <c r="N131" i="3"/>
  <c r="N130" i="3"/>
  <c r="S130" i="3" s="1"/>
  <c r="N129" i="3"/>
  <c r="S129" i="3" s="1"/>
  <c r="N128" i="3"/>
  <c r="S128" i="3" s="1"/>
  <c r="Y127" i="3"/>
  <c r="N127" i="3"/>
  <c r="W126" i="3"/>
  <c r="N126" i="3"/>
  <c r="S126" i="3" s="1"/>
  <c r="N125" i="3"/>
  <c r="Y124" i="3"/>
  <c r="N124" i="3"/>
  <c r="U124" i="3" s="1"/>
  <c r="AE124" i="4" s="1"/>
  <c r="N123" i="3"/>
  <c r="U123" i="3" s="1"/>
  <c r="AE123" i="4" s="1"/>
  <c r="W122" i="3"/>
  <c r="N122" i="3"/>
  <c r="S122" i="3" s="1"/>
  <c r="N121" i="3"/>
  <c r="Y120" i="3"/>
  <c r="N120" i="3"/>
  <c r="S120" i="3" s="1"/>
  <c r="N119" i="3"/>
  <c r="W118" i="3"/>
  <c r="N118" i="3"/>
  <c r="S118" i="3" s="1"/>
  <c r="N117" i="3"/>
  <c r="Y116" i="3"/>
  <c r="N116" i="3"/>
  <c r="U116" i="3" s="1"/>
  <c r="AE116" i="4" s="1"/>
  <c r="N115" i="3"/>
  <c r="U115" i="3" s="1"/>
  <c r="AE115" i="4" s="1"/>
  <c r="N114" i="3"/>
  <c r="G109" i="3"/>
  <c r="Y108" i="3"/>
  <c r="Q108" i="3"/>
  <c r="G108" i="3"/>
  <c r="G107" i="3"/>
  <c r="Q106" i="3"/>
  <c r="G106" i="3"/>
  <c r="M105" i="3"/>
  <c r="A105" i="3"/>
  <c r="L103" i="3"/>
  <c r="J103" i="3"/>
  <c r="W102" i="3"/>
  <c r="N102" i="3"/>
  <c r="U102" i="3" s="1"/>
  <c r="AE102" i="4" s="1"/>
  <c r="S101" i="3"/>
  <c r="N101" i="3"/>
  <c r="U101" i="3" s="1"/>
  <c r="AE101" i="4" s="1"/>
  <c r="N100" i="3"/>
  <c r="S100" i="3" s="1"/>
  <c r="W99" i="3"/>
  <c r="N99" i="3"/>
  <c r="U99" i="3" s="1"/>
  <c r="AE99" i="4" s="1"/>
  <c r="W98" i="3"/>
  <c r="Q98" i="3" s="1"/>
  <c r="U98" i="3"/>
  <c r="AE98" i="4" s="1"/>
  <c r="N98" i="3"/>
  <c r="S98" i="3" s="1"/>
  <c r="N97" i="3"/>
  <c r="U97" i="3" s="1"/>
  <c r="AE97" i="4" s="1"/>
  <c r="Y96" i="3"/>
  <c r="N96" i="3"/>
  <c r="S96" i="3" s="1"/>
  <c r="N95" i="3"/>
  <c r="U95" i="3" s="1"/>
  <c r="AE95" i="4" s="1"/>
  <c r="N94" i="3"/>
  <c r="S94" i="3" s="1"/>
  <c r="Y93" i="3"/>
  <c r="W93" i="3"/>
  <c r="N93" i="3"/>
  <c r="Y92" i="3"/>
  <c r="N92" i="3"/>
  <c r="S92" i="3" s="1"/>
  <c r="Y91" i="3"/>
  <c r="N91" i="3"/>
  <c r="U91" i="3" s="1"/>
  <c r="AE91" i="4" s="1"/>
  <c r="W90" i="3"/>
  <c r="N90" i="3"/>
  <c r="S90" i="3" s="1"/>
  <c r="Y89" i="3"/>
  <c r="N89" i="3"/>
  <c r="U89" i="3" s="1"/>
  <c r="AE89" i="4" s="1"/>
  <c r="W88" i="3"/>
  <c r="N88" i="3"/>
  <c r="S88" i="3" s="1"/>
  <c r="N87" i="3"/>
  <c r="U87" i="3" s="1"/>
  <c r="AE87" i="4" s="1"/>
  <c r="Y86" i="3"/>
  <c r="S86" i="3"/>
  <c r="N86" i="3"/>
  <c r="U86" i="3" s="1"/>
  <c r="AE86" i="4" s="1"/>
  <c r="N85" i="3"/>
  <c r="U85" i="3" s="1"/>
  <c r="AE85" i="4" s="1"/>
  <c r="Y84" i="3"/>
  <c r="N84" i="3"/>
  <c r="S84" i="3" s="1"/>
  <c r="N83" i="3"/>
  <c r="U83" i="3" s="1"/>
  <c r="AE83" i="4" s="1"/>
  <c r="W82" i="3"/>
  <c r="N82" i="3"/>
  <c r="S82" i="3" s="1"/>
  <c r="Y81" i="3"/>
  <c r="N81" i="3"/>
  <c r="U81" i="3" s="1"/>
  <c r="AE81" i="4" s="1"/>
  <c r="N80" i="3"/>
  <c r="G75" i="3"/>
  <c r="Y74" i="3"/>
  <c r="Q74" i="3"/>
  <c r="G74" i="3"/>
  <c r="G73" i="3"/>
  <c r="Q72" i="3"/>
  <c r="G72" i="3"/>
  <c r="M71" i="3"/>
  <c r="A71" i="3"/>
  <c r="L69" i="3"/>
  <c r="J69" i="3"/>
  <c r="Y68" i="3"/>
  <c r="W68" i="3"/>
  <c r="Q68" i="3" s="1"/>
  <c r="N68" i="3"/>
  <c r="U68" i="3" s="1"/>
  <c r="AE68" i="4" s="1"/>
  <c r="Y67" i="3"/>
  <c r="N67" i="3"/>
  <c r="U67" i="3" s="1"/>
  <c r="AE67" i="4" s="1"/>
  <c r="N66" i="3"/>
  <c r="S66" i="3" s="1"/>
  <c r="W65" i="3"/>
  <c r="N65" i="3"/>
  <c r="U65" i="3" s="1"/>
  <c r="AE65" i="4" s="1"/>
  <c r="Y64" i="3"/>
  <c r="S64" i="3"/>
  <c r="N64" i="3"/>
  <c r="U64" i="3" s="1"/>
  <c r="AE64" i="4" s="1"/>
  <c r="W63" i="3"/>
  <c r="N63" i="3"/>
  <c r="U63" i="3" s="1"/>
  <c r="AE63" i="4" s="1"/>
  <c r="N62" i="3"/>
  <c r="S62" i="3" s="1"/>
  <c r="N61" i="3"/>
  <c r="U61" i="3" s="1"/>
  <c r="AE61" i="4" s="1"/>
  <c r="N60" i="3"/>
  <c r="U60" i="3" s="1"/>
  <c r="AE60" i="4" s="1"/>
  <c r="W59" i="3"/>
  <c r="N59" i="3"/>
  <c r="U59" i="3" s="1"/>
  <c r="AE59" i="4" s="1"/>
  <c r="N58" i="3"/>
  <c r="S58" i="3" s="1"/>
  <c r="Y57" i="3"/>
  <c r="W57" i="3"/>
  <c r="N57" i="3"/>
  <c r="U57" i="3" s="1"/>
  <c r="AE57" i="4" s="1"/>
  <c r="Y56" i="3"/>
  <c r="U56" i="3"/>
  <c r="AE56" i="4" s="1"/>
  <c r="N56" i="3"/>
  <c r="S56" i="3" s="1"/>
  <c r="Y55" i="3"/>
  <c r="W55" i="3"/>
  <c r="N55" i="3"/>
  <c r="U55" i="3" s="1"/>
  <c r="AE55" i="4" s="1"/>
  <c r="Y54" i="3"/>
  <c r="N54" i="3"/>
  <c r="S54" i="3" s="1"/>
  <c r="Y53" i="3"/>
  <c r="N53" i="3"/>
  <c r="U53" i="3" s="1"/>
  <c r="AE53" i="4" s="1"/>
  <c r="N52" i="3"/>
  <c r="U52" i="3" s="1"/>
  <c r="AE52" i="4" s="1"/>
  <c r="Y51" i="3"/>
  <c r="W51" i="3"/>
  <c r="S51" i="3"/>
  <c r="N51" i="3"/>
  <c r="U51" i="3" s="1"/>
  <c r="AE51" i="4" s="1"/>
  <c r="N50" i="3"/>
  <c r="S50" i="3" s="1"/>
  <c r="Y49" i="3"/>
  <c r="N49" i="3"/>
  <c r="U49" i="3" s="1"/>
  <c r="AE49" i="4" s="1"/>
  <c r="Y48" i="3"/>
  <c r="W48" i="3"/>
  <c r="N48" i="3"/>
  <c r="U48" i="3" s="1"/>
  <c r="AE48" i="4" s="1"/>
  <c r="N47" i="3"/>
  <c r="U47" i="3" s="1"/>
  <c r="AE47" i="4" s="1"/>
  <c r="Y46" i="3"/>
  <c r="N46" i="3"/>
  <c r="AA41" i="3"/>
  <c r="AA75" i="3" s="1"/>
  <c r="G41" i="3"/>
  <c r="Y40" i="3"/>
  <c r="Q40" i="3"/>
  <c r="G40" i="3"/>
  <c r="G39" i="3"/>
  <c r="Q38" i="3"/>
  <c r="G38" i="3"/>
  <c r="M37" i="3"/>
  <c r="A37" i="3"/>
  <c r="L35" i="3"/>
  <c r="J35" i="3"/>
  <c r="Y34" i="3"/>
  <c r="N34" i="3"/>
  <c r="S34" i="3" s="1"/>
  <c r="N33" i="3"/>
  <c r="U33" i="3" s="1"/>
  <c r="AE33" i="4" s="1"/>
  <c r="W32" i="3"/>
  <c r="N32" i="3"/>
  <c r="S32" i="3" s="1"/>
  <c r="Y31" i="3"/>
  <c r="N31" i="3"/>
  <c r="U31" i="3" s="1"/>
  <c r="AE31" i="4" s="1"/>
  <c r="N30" i="3"/>
  <c r="S30" i="3" s="1"/>
  <c r="N29" i="3"/>
  <c r="U29" i="3" s="1"/>
  <c r="AE29" i="4" s="1"/>
  <c r="Y28" i="3"/>
  <c r="Q28" i="3" s="1"/>
  <c r="W28" i="3"/>
  <c r="N28" i="3"/>
  <c r="S28" i="3" s="1"/>
  <c r="N27" i="3"/>
  <c r="U27" i="3" s="1"/>
  <c r="AE27" i="4" s="1"/>
  <c r="Y26" i="3"/>
  <c r="W26" i="3"/>
  <c r="Q26" i="3" s="1"/>
  <c r="U26" i="3"/>
  <c r="AE26" i="4" s="1"/>
  <c r="N26" i="3"/>
  <c r="S26" i="3" s="1"/>
  <c r="W25" i="3"/>
  <c r="N25" i="3"/>
  <c r="N24" i="3"/>
  <c r="S24" i="3" s="1"/>
  <c r="Y23" i="3"/>
  <c r="N23" i="3"/>
  <c r="U23" i="3" s="1"/>
  <c r="AE23" i="4" s="1"/>
  <c r="N22" i="3"/>
  <c r="N21" i="3"/>
  <c r="U21" i="3" s="1"/>
  <c r="AE21" i="4" s="1"/>
  <c r="W20" i="3"/>
  <c r="N20" i="3"/>
  <c r="S20" i="3" s="1"/>
  <c r="W19" i="3"/>
  <c r="N19" i="3"/>
  <c r="U19" i="3" s="1"/>
  <c r="AE19" i="4" s="1"/>
  <c r="Y18" i="3"/>
  <c r="W18" i="3"/>
  <c r="Q18" i="3" s="1"/>
  <c r="S18" i="3"/>
  <c r="N18" i="3"/>
  <c r="U18" i="3" s="1"/>
  <c r="AE18" i="4" s="1"/>
  <c r="N17" i="3"/>
  <c r="U17" i="3" s="1"/>
  <c r="AE17" i="4" s="1"/>
  <c r="N16" i="3"/>
  <c r="S16" i="3" s="1"/>
  <c r="N15" i="3"/>
  <c r="N14" i="3"/>
  <c r="S14" i="3" s="1"/>
  <c r="N13" i="3"/>
  <c r="U13" i="3" s="1"/>
  <c r="AE13" i="4" s="1"/>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N12" i="3"/>
  <c r="X7" i="3"/>
  <c r="X41" i="3" s="1"/>
  <c r="X75" i="3" s="1"/>
  <c r="X109" i="3" s="1"/>
  <c r="D7" i="3"/>
  <c r="Y6" i="3"/>
  <c r="Q6" i="3"/>
  <c r="D6" i="3"/>
  <c r="D5" i="3"/>
  <c r="Q4" i="3"/>
  <c r="AI41" i="2"/>
  <c r="AF32" i="2"/>
  <c r="AA30" i="2"/>
  <c r="AF28" i="2"/>
  <c r="AF27" i="2"/>
  <c r="AF25" i="2"/>
  <c r="A84" i="1"/>
  <c r="A59" i="1"/>
  <c r="S116" i="3" l="1"/>
  <c r="Q55" i="3"/>
  <c r="Q90" i="3"/>
  <c r="Q21" i="3"/>
  <c r="Q67" i="3"/>
  <c r="Q84" i="3"/>
  <c r="Q128" i="3"/>
  <c r="P50" i="5"/>
  <c r="P63" i="5"/>
  <c r="P32" i="5"/>
  <c r="Q120" i="3"/>
  <c r="Q51" i="3"/>
  <c r="S132" i="3"/>
  <c r="T63" i="5"/>
  <c r="L69" i="5"/>
  <c r="X89" i="5"/>
  <c r="Q14" i="3"/>
  <c r="P12" i="5"/>
  <c r="X100" i="5"/>
  <c r="Q83" i="3"/>
  <c r="T12" i="5"/>
  <c r="Q48" i="3"/>
  <c r="Q88" i="3"/>
  <c r="U129" i="3"/>
  <c r="AE129" i="4" s="1"/>
  <c r="Q60" i="3"/>
  <c r="Q64" i="3"/>
  <c r="P66" i="5"/>
  <c r="Q94" i="3"/>
  <c r="P47" i="5"/>
  <c r="S123" i="3"/>
  <c r="Q13" i="3"/>
  <c r="P27" i="5"/>
  <c r="P61" i="5"/>
  <c r="Q27" i="3"/>
  <c r="Q82" i="3"/>
  <c r="P49" i="5"/>
  <c r="V49" i="6"/>
  <c r="X49" i="5" s="1"/>
  <c r="P57" i="5"/>
  <c r="V57" i="6"/>
  <c r="J138" i="3"/>
  <c r="S85" i="3"/>
  <c r="U94" i="3"/>
  <c r="AE94" i="4" s="1"/>
  <c r="S115" i="3"/>
  <c r="S124" i="3"/>
  <c r="U131" i="3"/>
  <c r="AE131" i="4" s="1"/>
  <c r="S131" i="3"/>
  <c r="Q31" i="3"/>
  <c r="Q56" i="3"/>
  <c r="Q81" i="3"/>
  <c r="Q87" i="3"/>
  <c r="Q123" i="3"/>
  <c r="Q135" i="3"/>
  <c r="P31" i="5"/>
  <c r="T31" i="5"/>
  <c r="T32" i="5"/>
  <c r="X32" i="5"/>
  <c r="S13" i="3"/>
  <c r="U14" i="3"/>
  <c r="AE14" i="4" s="1"/>
  <c r="Q16" i="3"/>
  <c r="S21" i="3"/>
  <c r="U30" i="3"/>
  <c r="AE30" i="4" s="1"/>
  <c r="S33" i="3"/>
  <c r="U34" i="3"/>
  <c r="AE34" i="4" s="1"/>
  <c r="L138" i="3"/>
  <c r="S48" i="3"/>
  <c r="Q54" i="3"/>
  <c r="S67" i="3"/>
  <c r="Q93" i="3"/>
  <c r="S102" i="3"/>
  <c r="Q115" i="3"/>
  <c r="Q136" i="3"/>
  <c r="Q101" i="3"/>
  <c r="Q124" i="3"/>
  <c r="Q127" i="3"/>
  <c r="Z31" i="5"/>
  <c r="P33" i="5"/>
  <c r="X47" i="5"/>
  <c r="P55" i="5"/>
  <c r="T98" i="5"/>
  <c r="X101" i="5"/>
  <c r="V53" i="6"/>
  <c r="T53" i="5" s="1"/>
  <c r="P53" i="5"/>
  <c r="T84" i="5"/>
  <c r="X84" i="5"/>
  <c r="Q34" i="3"/>
  <c r="Q62" i="3"/>
  <c r="Q65" i="3"/>
  <c r="P65" i="5"/>
  <c r="V65" i="6"/>
  <c r="X65" i="5" s="1"/>
  <c r="X94" i="5"/>
  <c r="T94" i="5"/>
  <c r="X102" i="5"/>
  <c r="T102" i="5"/>
  <c r="S17" i="3"/>
  <c r="Q22" i="3"/>
  <c r="U90" i="3"/>
  <c r="AE90" i="4" s="1"/>
  <c r="U93" i="3"/>
  <c r="AE93" i="4" s="1"/>
  <c r="S93" i="3"/>
  <c r="S121" i="3"/>
  <c r="U121" i="3"/>
  <c r="AE121" i="4" s="1"/>
  <c r="U128" i="3"/>
  <c r="AE128" i="4" s="1"/>
  <c r="Q86" i="3"/>
  <c r="T82" i="5"/>
  <c r="X82" i="5"/>
  <c r="X93" i="5"/>
  <c r="T93" i="5"/>
  <c r="Q57" i="3"/>
  <c r="S59" i="3"/>
  <c r="U82" i="3"/>
  <c r="AE82" i="4" s="1"/>
  <c r="Q99" i="3"/>
  <c r="Q50" i="3"/>
  <c r="Q59" i="3"/>
  <c r="Q85" i="3"/>
  <c r="Q97" i="3"/>
  <c r="Q131" i="3"/>
  <c r="Q133" i="3"/>
  <c r="P13" i="5"/>
  <c r="P30" i="5"/>
  <c r="X90" i="5"/>
  <c r="X97" i="5"/>
  <c r="V51" i="6"/>
  <c r="T51" i="5" s="1"/>
  <c r="P51" i="5"/>
  <c r="V59" i="6"/>
  <c r="T59" i="5" s="1"/>
  <c r="P59" i="5"/>
  <c r="Q20" i="3"/>
  <c r="Q30" i="3"/>
  <c r="Q49" i="3"/>
  <c r="Q61" i="3"/>
  <c r="Q66" i="3"/>
  <c r="Q96" i="3"/>
  <c r="T33" i="5"/>
  <c r="T50" i="5"/>
  <c r="T58" i="5"/>
  <c r="T66" i="5"/>
  <c r="N76" i="7"/>
  <c r="X75" i="7"/>
  <c r="U25" i="3"/>
  <c r="AE25" i="4" s="1"/>
  <c r="S25" i="3"/>
  <c r="Q17" i="3"/>
  <c r="Y137" i="3"/>
  <c r="U22" i="3"/>
  <c r="AE22" i="4" s="1"/>
  <c r="S22" i="3"/>
  <c r="S15" i="3"/>
  <c r="U15" i="3"/>
  <c r="AE15" i="4" s="1"/>
  <c r="Q33" i="3"/>
  <c r="Q63" i="3"/>
  <c r="Q23" i="3"/>
  <c r="Q58" i="3"/>
  <c r="Y69" i="3"/>
  <c r="S125" i="3"/>
  <c r="U125" i="3"/>
  <c r="AE125" i="4" s="1"/>
  <c r="Q69" i="4"/>
  <c r="W46" i="4"/>
  <c r="W46" i="3" s="1"/>
  <c r="W69" i="3" s="1"/>
  <c r="T28" i="5"/>
  <c r="X28" i="5"/>
  <c r="X30" i="5"/>
  <c r="T30" i="5"/>
  <c r="P34" i="5"/>
  <c r="V34" i="6"/>
  <c r="Q32" i="3"/>
  <c r="Y69" i="4"/>
  <c r="V15" i="6"/>
  <c r="X15" i="5" s="1"/>
  <c r="P15" i="5"/>
  <c r="X27" i="5"/>
  <c r="T27" i="5"/>
  <c r="X48" i="6"/>
  <c r="P48" i="5"/>
  <c r="X51" i="5"/>
  <c r="X59" i="5"/>
  <c r="X60" i="6"/>
  <c r="P60" i="5"/>
  <c r="X61" i="5"/>
  <c r="T61" i="5"/>
  <c r="X64" i="6"/>
  <c r="P64" i="5"/>
  <c r="T67" i="5"/>
  <c r="X67" i="5"/>
  <c r="X68" i="6"/>
  <c r="P68" i="5"/>
  <c r="T81" i="5"/>
  <c r="X81" i="5"/>
  <c r="X87" i="5"/>
  <c r="T87" i="5"/>
  <c r="X37" i="7"/>
  <c r="Q19" i="3"/>
  <c r="N69" i="3"/>
  <c r="AA69" i="3" s="1"/>
  <c r="S60" i="3"/>
  <c r="S68" i="3"/>
  <c r="S81" i="3"/>
  <c r="S89" i="3"/>
  <c r="S97" i="3"/>
  <c r="Q122" i="3"/>
  <c r="S133" i="3"/>
  <c r="U133" i="3"/>
  <c r="AE133" i="4" s="1"/>
  <c r="Q125" i="3"/>
  <c r="T16" i="5"/>
  <c r="T55" i="5"/>
  <c r="Z58" i="5"/>
  <c r="T95" i="5"/>
  <c r="X14" i="6"/>
  <c r="P14" i="5"/>
  <c r="V21" i="6"/>
  <c r="P21" i="5"/>
  <c r="P26" i="5"/>
  <c r="V26" i="6"/>
  <c r="I104" i="6"/>
  <c r="M35" i="6"/>
  <c r="P103" i="6"/>
  <c r="V103" i="6" s="1"/>
  <c r="V80" i="6"/>
  <c r="X86" i="5"/>
  <c r="T86" i="5"/>
  <c r="U127" i="3"/>
  <c r="AE127" i="4" s="1"/>
  <c r="S127" i="3"/>
  <c r="Q117" i="3"/>
  <c r="X18" i="6"/>
  <c r="P18" i="5"/>
  <c r="T92" i="5"/>
  <c r="X92" i="5"/>
  <c r="N35" i="3"/>
  <c r="N137" i="3"/>
  <c r="AA137" i="3" s="1"/>
  <c r="U136" i="3"/>
  <c r="AE136" i="4" s="1"/>
  <c r="S136" i="3"/>
  <c r="L138" i="4"/>
  <c r="N103" i="4"/>
  <c r="V22" i="6"/>
  <c r="X22" i="5" s="1"/>
  <c r="P22" i="5"/>
  <c r="X23" i="6"/>
  <c r="P23" i="5"/>
  <c r="R69" i="6"/>
  <c r="X69" i="6" s="1"/>
  <c r="P46" i="5"/>
  <c r="X52" i="6"/>
  <c r="P52" i="5"/>
  <c r="X54" i="6"/>
  <c r="P54" i="5"/>
  <c r="X56" i="6"/>
  <c r="P56" i="5"/>
  <c r="X62" i="6"/>
  <c r="P62" i="5"/>
  <c r="X91" i="5"/>
  <c r="T91" i="5"/>
  <c r="S52" i="3"/>
  <c r="Q24" i="3"/>
  <c r="S29" i="3"/>
  <c r="S47" i="3"/>
  <c r="Q53" i="3"/>
  <c r="S55" i="3"/>
  <c r="S63" i="3"/>
  <c r="N103" i="3"/>
  <c r="AA103" i="3" s="1"/>
  <c r="S117" i="3"/>
  <c r="U117" i="3"/>
  <c r="AE117" i="4" s="1"/>
  <c r="U119" i="3"/>
  <c r="AE119" i="4" s="1"/>
  <c r="S119" i="3"/>
  <c r="U120" i="3"/>
  <c r="AE120" i="4" s="1"/>
  <c r="Q130" i="3"/>
  <c r="P58" i="5"/>
  <c r="X88" i="5"/>
  <c r="T96" i="5"/>
  <c r="V19" i="6"/>
  <c r="P19" i="5"/>
  <c r="V20" i="6"/>
  <c r="P20" i="5"/>
  <c r="V29" i="6"/>
  <c r="P29" i="5"/>
  <c r="Q118" i="3"/>
  <c r="Q126" i="3"/>
  <c r="Q134" i="3"/>
  <c r="Q103" i="4"/>
  <c r="N137" i="4"/>
  <c r="Z103" i="5"/>
  <c r="S35" i="4"/>
  <c r="Q15" i="3"/>
  <c r="J138" i="4"/>
  <c r="N138" i="4" s="1"/>
  <c r="N69" i="4"/>
  <c r="S103" i="4"/>
  <c r="J104" i="5"/>
  <c r="L103" i="5"/>
  <c r="H104" i="5"/>
  <c r="AA109" i="3"/>
  <c r="U12" i="3"/>
  <c r="AE12" i="4" s="1"/>
  <c r="U16" i="3"/>
  <c r="AE16" i="4" s="1"/>
  <c r="S19" i="3"/>
  <c r="U20" i="3"/>
  <c r="AE20" i="4" s="1"/>
  <c r="S23" i="3"/>
  <c r="U24" i="3"/>
  <c r="AE24" i="4" s="1"/>
  <c r="S27" i="3"/>
  <c r="U28" i="3"/>
  <c r="AE28" i="4" s="1"/>
  <c r="S31" i="3"/>
  <c r="U32" i="3"/>
  <c r="AE32" i="4" s="1"/>
  <c r="U46" i="3"/>
  <c r="AE46" i="4" s="1"/>
  <c r="S49" i="3"/>
  <c r="U50" i="3"/>
  <c r="AE50" i="4" s="1"/>
  <c r="S53" i="3"/>
  <c r="U54" i="3"/>
  <c r="AE54" i="4" s="1"/>
  <c r="S57" i="3"/>
  <c r="U58" i="3"/>
  <c r="AE58" i="4" s="1"/>
  <c r="S61" i="3"/>
  <c r="U62" i="3"/>
  <c r="AE62" i="4" s="1"/>
  <c r="S65" i="3"/>
  <c r="U66" i="3"/>
  <c r="AE66" i="4" s="1"/>
  <c r="U80" i="3"/>
  <c r="AE80" i="4" s="1"/>
  <c r="S83" i="3"/>
  <c r="U84" i="3"/>
  <c r="AE84" i="4" s="1"/>
  <c r="S87" i="3"/>
  <c r="U88" i="3"/>
  <c r="AE88" i="4" s="1"/>
  <c r="S91" i="3"/>
  <c r="U92" i="3"/>
  <c r="AE92" i="4" s="1"/>
  <c r="S95" i="3"/>
  <c r="U96" i="3"/>
  <c r="AE96" i="4" s="1"/>
  <c r="S99" i="3"/>
  <c r="U100" i="3"/>
  <c r="AE100" i="4" s="1"/>
  <c r="U114" i="3"/>
  <c r="AE114" i="4" s="1"/>
  <c r="U118" i="3"/>
  <c r="AE118" i="4" s="1"/>
  <c r="U122" i="3"/>
  <c r="AE122" i="4" s="1"/>
  <c r="U126" i="3"/>
  <c r="AE126" i="4" s="1"/>
  <c r="U130" i="3"/>
  <c r="AE130" i="4" s="1"/>
  <c r="U134" i="3"/>
  <c r="AE134" i="4" s="1"/>
  <c r="W35" i="3"/>
  <c r="W35" i="4"/>
  <c r="Q46" i="3"/>
  <c r="S135" i="3"/>
  <c r="N35" i="4"/>
  <c r="Y12" i="4"/>
  <c r="S12" i="3"/>
  <c r="S46" i="3"/>
  <c r="S80" i="3"/>
  <c r="S114" i="3"/>
  <c r="Q35" i="4"/>
  <c r="AA75" i="4"/>
  <c r="W80" i="4"/>
  <c r="S137" i="4"/>
  <c r="S69" i="4"/>
  <c r="Y80" i="4"/>
  <c r="Y137" i="4"/>
  <c r="T22" i="5"/>
  <c r="Z22" i="5"/>
  <c r="Q137" i="4"/>
  <c r="W114" i="4"/>
  <c r="X13" i="5"/>
  <c r="T13" i="5"/>
  <c r="T15" i="5"/>
  <c r="X17" i="5"/>
  <c r="T17" i="5"/>
  <c r="A70" i="5"/>
  <c r="X70" i="5"/>
  <c r="AA71" i="5"/>
  <c r="H70" i="5"/>
  <c r="Z70" i="5"/>
  <c r="P35" i="6"/>
  <c r="X76" i="7"/>
  <c r="X78" i="7" s="1"/>
  <c r="AA19" i="2" s="1"/>
  <c r="AF19" i="2" s="1"/>
  <c r="J70" i="5"/>
  <c r="AB75" i="5"/>
  <c r="R35" i="6"/>
  <c r="X46" i="6"/>
  <c r="M69" i="6"/>
  <c r="M70" i="6"/>
  <c r="X70" i="6"/>
  <c r="R103" i="6"/>
  <c r="X103" i="6" s="1"/>
  <c r="P69" i="6"/>
  <c r="V69" i="6" s="1"/>
  <c r="A70" i="6"/>
  <c r="P70" i="6"/>
  <c r="Z75" i="6"/>
  <c r="I70" i="6"/>
  <c r="R70" i="6"/>
  <c r="K70" i="6"/>
  <c r="V70" i="6"/>
  <c r="X53" i="5" l="1"/>
  <c r="N138" i="3"/>
  <c r="T49" i="5"/>
  <c r="X57" i="5"/>
  <c r="X69" i="5" s="1"/>
  <c r="T57" i="5"/>
  <c r="W69" i="4"/>
  <c r="T65" i="5"/>
  <c r="AA35" i="3"/>
  <c r="J70" i="4" s="1"/>
  <c r="Y104" i="3"/>
  <c r="T48" i="5"/>
  <c r="Z48" i="5"/>
  <c r="T34" i="5"/>
  <c r="X34" i="5"/>
  <c r="M104" i="6"/>
  <c r="S138" i="4"/>
  <c r="W70" i="3"/>
  <c r="L104" i="5"/>
  <c r="X29" i="5"/>
  <c r="T29" i="5"/>
  <c r="T19" i="5"/>
  <c r="X19" i="5"/>
  <c r="X80" i="5"/>
  <c r="X103" i="5" s="1"/>
  <c r="T80" i="5"/>
  <c r="T26" i="5"/>
  <c r="X26" i="5"/>
  <c r="T20" i="5"/>
  <c r="X20" i="5"/>
  <c r="T18" i="5"/>
  <c r="Z18" i="5"/>
  <c r="Q138" i="4"/>
  <c r="Q69" i="3"/>
  <c r="J104" i="3"/>
  <c r="T56" i="5"/>
  <c r="Z56" i="5"/>
  <c r="T21" i="5"/>
  <c r="X21" i="5"/>
  <c r="J70" i="3"/>
  <c r="T62" i="5"/>
  <c r="Z62" i="5"/>
  <c r="T54" i="5"/>
  <c r="Z54" i="5"/>
  <c r="Z52" i="5"/>
  <c r="T52" i="5"/>
  <c r="T23" i="5"/>
  <c r="Z23" i="5"/>
  <c r="V7" i="8"/>
  <c r="V41" i="8" s="1"/>
  <c r="AP7" i="9"/>
  <c r="Y7" i="5"/>
  <c r="Y41" i="5" s="1"/>
  <c r="Y75" i="5" s="1"/>
  <c r="W36" i="4"/>
  <c r="L36" i="4"/>
  <c r="W7" i="6"/>
  <c r="W41" i="6" s="1"/>
  <c r="W75" i="6" s="1"/>
  <c r="J36" i="4"/>
  <c r="N36" i="4"/>
  <c r="Z37" i="3"/>
  <c r="A36" i="4"/>
  <c r="N36" i="3"/>
  <c r="Y36" i="3"/>
  <c r="X7" i="4"/>
  <c r="X41" i="4" s="1"/>
  <c r="X75" i="4" s="1"/>
  <c r="X109" i="4" s="1"/>
  <c r="L70" i="3"/>
  <c r="J36" i="3"/>
  <c r="T14" i="5"/>
  <c r="Z14" i="5"/>
  <c r="Z68" i="5"/>
  <c r="T68" i="5"/>
  <c r="T64" i="5"/>
  <c r="Z64" i="5"/>
  <c r="Z60" i="5"/>
  <c r="T60" i="5"/>
  <c r="Y70" i="3"/>
  <c r="AA105" i="5"/>
  <c r="A104" i="5"/>
  <c r="P104" i="6"/>
  <c r="V35" i="6"/>
  <c r="V104" i="6" s="1"/>
  <c r="Y103" i="4"/>
  <c r="Y80" i="3"/>
  <c r="Y103" i="3" s="1"/>
  <c r="Y35" i="4"/>
  <c r="Y12" i="3"/>
  <c r="A104" i="6"/>
  <c r="Y105" i="6"/>
  <c r="Z46" i="5"/>
  <c r="T46" i="5"/>
  <c r="W103" i="4"/>
  <c r="W80" i="3"/>
  <c r="W137" i="4"/>
  <c r="W114" i="3"/>
  <c r="AA109" i="4"/>
  <c r="N104" i="4"/>
  <c r="Z105" i="4"/>
  <c r="W104" i="4"/>
  <c r="X35" i="6"/>
  <c r="X104" i="6" s="1"/>
  <c r="R104" i="6"/>
  <c r="Z139" i="3"/>
  <c r="A104" i="3" l="1"/>
  <c r="N104" i="3"/>
  <c r="Z71" i="4"/>
  <c r="A70" i="3"/>
  <c r="W104" i="3"/>
  <c r="L70" i="4"/>
  <c r="Q70" i="4"/>
  <c r="A104" i="4"/>
  <c r="V7" i="7"/>
  <c r="V45" i="7" s="1"/>
  <c r="Q104" i="4"/>
  <c r="L36" i="3"/>
  <c r="AH7" i="2"/>
  <c r="X7" i="8" s="1"/>
  <c r="J104" i="4"/>
  <c r="Z35" i="5"/>
  <c r="Q36" i="3"/>
  <c r="W138" i="4"/>
  <c r="X35" i="5"/>
  <c r="X104" i="5" s="1"/>
  <c r="V17" i="2" s="1"/>
  <c r="Y138" i="4"/>
  <c r="Z69" i="5"/>
  <c r="Z104" i="5" s="1"/>
  <c r="AA17" i="2" s="1"/>
  <c r="AF17" i="2" s="1"/>
  <c r="L104" i="3"/>
  <c r="N70" i="4"/>
  <c r="Q104" i="3"/>
  <c r="N70" i="3"/>
  <c r="S70" i="4"/>
  <c r="A138" i="3"/>
  <c r="L104" i="4"/>
  <c r="Y104" i="4"/>
  <c r="S104" i="4"/>
  <c r="W36" i="3"/>
  <c r="Y36" i="4"/>
  <c r="Q36" i="4"/>
  <c r="A36" i="3"/>
  <c r="S36" i="4"/>
  <c r="Z37" i="4"/>
  <c r="Z105" i="3"/>
  <c r="A70" i="4"/>
  <c r="Q70" i="3"/>
  <c r="W70" i="4"/>
  <c r="Z71" i="3"/>
  <c r="Y70" i="4"/>
  <c r="Q80" i="3"/>
  <c r="Q103" i="3" s="1"/>
  <c r="W103" i="3"/>
  <c r="A138" i="4"/>
  <c r="Z139" i="4"/>
  <c r="Q114" i="3"/>
  <c r="Q137" i="3" s="1"/>
  <c r="W137" i="3"/>
  <c r="Y35" i="3"/>
  <c r="Y138" i="3" s="1"/>
  <c r="AA16" i="2" s="1"/>
  <c r="Q12" i="3"/>
  <c r="Q35" i="3" s="1"/>
  <c r="Z109" i="3" l="1"/>
  <c r="AA7" i="5"/>
  <c r="AA75" i="5"/>
  <c r="Y45" i="7"/>
  <c r="Z41" i="4"/>
  <c r="X41" i="8"/>
  <c r="Y7" i="7"/>
  <c r="Y75" i="6"/>
  <c r="Z109" i="4"/>
  <c r="Y41" i="6"/>
  <c r="AT7" i="9"/>
  <c r="Z7" i="4"/>
  <c r="Z7" i="3"/>
  <c r="Z75" i="4"/>
  <c r="Z41" i="3"/>
  <c r="Z75" i="3"/>
  <c r="Y7" i="6"/>
  <c r="AA41" i="5"/>
  <c r="AA21" i="2"/>
  <c r="AA35" i="2" s="1"/>
  <c r="Q138" i="3"/>
  <c r="W138" i="3"/>
  <c r="V16" i="2" s="1"/>
  <c r="V21" i="2" l="1"/>
  <c r="AF16" i="2"/>
  <c r="AF26" i="2" l="1"/>
  <c r="AF30" i="2" s="1"/>
  <c r="V30" i="2"/>
  <c r="V35" i="2" s="1"/>
  <c r="AF35" i="2" s="1"/>
  <c r="AF21" i="2"/>
  <c r="N22" i="2"/>
</calcChain>
</file>

<file path=xl/sharedStrings.xml><?xml version="1.0" encoding="utf-8"?>
<sst xmlns="http://schemas.openxmlformats.org/spreadsheetml/2006/main" count="851" uniqueCount="267">
  <si>
    <t>Instructions for Contractor Payment Request</t>
  </si>
  <si>
    <t>University of Akron Standard Forms and Documents</t>
  </si>
  <si>
    <t>The Contractor Payment Request workbook was created in Microsoft Excel. There are 9 worksheet tabs that comprise the entire document. In most of the tabs there are multiple pages. Please review the entire document prior to commencing.</t>
  </si>
  <si>
    <t>The Contractor Payment Request is to provide an accurate and detailed breakdown for the Work, in accordance with the requirements of Article 9 of the General Conditions and following the preferred titles and sequences in the version of CSI MasterFormat used in the Specifications. The Architect/Engineer and the Construction Manager or Owner Agent (if applicable) will review the Contractor Payment Request for accuracy and completeness; no payment will be made without an approved Contractor Payment Request</t>
  </si>
  <si>
    <t>The detail required on the schedule of values of the Contractor Payment Request is to allow for easy confirmation of the status of each item of Work. For example, a multi-story building should include a “per floor” item for finish Work by the general Contractor such as metal studs, drywall and paint; or a large single story building may be broken down “by wing” and the same metal studs, drywall and paint. Mechanical and electrical Contractors will include separate line items for all major pieces of equipment and group small equipment items by type. These trades are requested to follow the “per floor” or “per wing” approach for rough in, wiring, and device hookup, or for piping and hookup. The line items for labor and material shall accurately reflect the cost for each item; separate items are not to be shown for overhead or profit, but should be included in the totals for labor and materials.</t>
  </si>
  <si>
    <t>Legend</t>
  </si>
  <si>
    <t>Cell Colors as Used on Forms</t>
  </si>
  <si>
    <t>Yellow</t>
  </si>
  <si>
    <t xml:space="preserve"> Normal entry information</t>
  </si>
  <si>
    <t>Turquoise</t>
  </si>
  <si>
    <t xml:space="preserve"> Information entered under special circumstances</t>
  </si>
  <si>
    <t>Red</t>
  </si>
  <si>
    <t xml:space="preserve"> Enter maximum retainage only after first 50%+ pay request</t>
  </si>
  <si>
    <t>Lavender</t>
  </si>
  <si>
    <t xml:space="preserve"> Information to copy from</t>
  </si>
  <si>
    <t>Light Turquoise</t>
  </si>
  <si>
    <t xml:space="preserve"> Information to copy to</t>
  </si>
  <si>
    <t>Pale Blue</t>
  </si>
  <si>
    <t xml:space="preserve"> Check appropriate box</t>
  </si>
  <si>
    <t>Tan</t>
  </si>
  <si>
    <t xml:space="preserve"> Optional Area For Calculation</t>
  </si>
  <si>
    <t>General Instructions for Contractor Payment Request</t>
  </si>
  <si>
    <t>All Contractors must provide evidence that an authorization agreement for automatic deposit of state warrants has been submitted to the Auditor of the State of Ohio. Use of electronic funds transfer (EFT) will normally result in payment 7 to 10 days earlier than by State warrant.</t>
  </si>
  <si>
    <t>Payment to the Contractor will be processed according to Article 9 of the General Conditions. The procedure for reviewing and approving payment requests shall be established at the pre-construction meeting. On larger Projects, it is advisable to distribute a pencil copy of the payment request for preliminary review by the Architect/Engineer and the Construction Manager or Owner Agent (if applicable) one week before formal submittal.</t>
  </si>
  <si>
    <t>The Contractor will submit the required number of copies of the executed payment request. Original signatures are required on all copies and are requested in blue ink. The payment request is processed by the Contracting Authority and returned to the Owner for vouchering, however, some Owners prefer to review, approve and voucher the payment request before submitting to the Contracting Authority.</t>
  </si>
  <si>
    <t>F330-02</t>
  </si>
  <si>
    <t>2015-SEP                                                                    Instructions, Page 1 of 3</t>
  </si>
  <si>
    <t>The Contractor shall submit a certified payroll report with each payment request which includes labor, see Section 9.4.1.3 of the General Conditions. A certified payroll report is required for each week of Work reflected on the payment request. Any payment request, which does not include labor, requires a certified payroll report indicating the period covered by the payment request specifically noting that “no labor was performed during this period.” The University requests one copy of the certified payroll reports (for the Contractor and all Subcontractors who performed labor for requested period) be attached to the back of the second copy of the payment request to reduce the possibility that someone requiring a copy of the payment request will also take the certified payroll.</t>
  </si>
  <si>
    <t>The Contractor shall request payment for Change Orders which have been approved and for which Work was performed during the time covered by the payment request.</t>
  </si>
  <si>
    <t>If a Contractor is requesting payment for materials delivered on the Project site or other approved storage site, the Contractor shall complete the Materials Stored section of this application. The Contractor shall pay any travel expenses incurred by the Architect/Engineer or the Construction Manager or Owner Agent (if applicable) to visit a storage site other than the Project location.</t>
  </si>
  <si>
    <t>Retainage is to be held on payment requests in the amount of eight percent (8%) of labor until a construction Contract has reached fifty-percent (50%) completion. The calculation for determining whether the Contract has reached fifty-percent (50%) completion is as follows: total labor and material “billed” to date to include approved stored materials divided by total Contract amount plus total Change Orders approved to date. The Contractor will be asked by the Contracting Authority to sign an escrow agreement soon after Contract award. When a payment request is received that exceeds 50 percent as calculated above, the Contracting Authority will transfer the retainage into escrow where it will earn interest. If a Contractor fails to return the escrow agreement, no escrow can be established.</t>
  </si>
  <si>
    <t>In order to request final payment, the payment request must include the following: required payroll reports, a Certification of Contract Completion evidencing that all Project record document submittals are satisfactory and an Affidavit of Contractor to certify compliance with prevailing wage and payment to Subcontractors and Material Suppliers.</t>
  </si>
  <si>
    <t>Escrow funds remain on account with the escrow agent until the final, 100 percent payment is requested, a Contract Completion Certificate is issued and a signed Affidavit of Contractor has been received. At that time, escrow and earned interest are released and forwarded to the Contractor. An early release of escrow may be allowed if Change Orders are issued late in the Contract and the Contractor has completed 100 percent of the base Contract Work.</t>
  </si>
  <si>
    <t>Step By Step Instructions</t>
  </si>
  <si>
    <t>Initial Schedule of Values</t>
  </si>
  <si>
    <t xml:space="preserve">At the beginning of the Contract each Contractor is required to complete the basic information at the top of the Section A – Summary page (area in yellow except for request number and period) as well as columns a through d of Section B – Schedule of Values Summary (items 1 through 8 plus area in yellow) for as many line items as are required. Prior to entering the line items on Schedule B, the contractor should fill out Tab H - EDGE to include all EDGE subcontractors and suppliers expected to be used. The EDGE subcontractors must also be entered on Tab G - Subcontractors. Use of EDGE vendors must be identified on the Schedule of Values by entering the corresponding alpha character from column a of tab H - EDGE into column b of the Schedule of Values along with the other required data. The Schedule of Values must then be signed by the Contractor and submitted to the Architect/Engineer and the Construction Manager (if applicable) for approval. The Schedule of Values will then be forwarded to the Project Manager for final approval. The Contractor will receive a signed copy of the approved Schedule of Values. No payment requests will be processed before the Schedule of Values has been approved. </t>
  </si>
  <si>
    <t>Note: If you are trying to enter data into a cell and get a pop-up warning that you cannot enter into a  protected cell you are trying to enter data where you should not be. Data is NEVER entered into a cell that is white or lavender.</t>
  </si>
  <si>
    <t>2015-SEP                                                                    Instructions, Page 2 of 3</t>
  </si>
  <si>
    <t>Payment Request</t>
  </si>
  <si>
    <t>1. Contractor Payment Requests are normally submitted on a monthly basis</t>
  </si>
  <si>
    <t>2. Enter Request No. and dates from and to on Section A – Summary</t>
  </si>
  <si>
    <t>3. Go to Section C – Schedule of Values Details. Enter amounts from previous applications in columns e and f (light turquoise). Enter amounts for current period in columns h and i. If you prefer you can move the cursor to the right, off the form and enter the percentage complete for any or all of the line items. Note: You should be able to copy the information you need to enter in columns c and d from Section B – Schedule of Values Summary columns k and l (lavender color) of the previous Contractor Payment Request. When you paste the information you will need to use "paste special and click on "values and number formats"</t>
  </si>
  <si>
    <t>4. Go to Section D - Change Order Summary. Enter all Change Orders that have been approved since the last payment request that was submitted in columns a through f (yellow area). You must separately identify EDGE vendors used.</t>
  </si>
  <si>
    <t>5. Go to Section E - Change Order Details. Enter amounts from previous applications in columns c and d (light turquoise). Enter amounts for current period in columns f and g. If you prefer you can move the cursor to the right, off the form and enter the percentage complete for any or all of the line items. Note: You should be able to copy the information you need to enter in columns c and d from Section D – Change Order Summary columns I and j (lavender color) of the previous Contractor Payment Request. When you paste the information you will need to use "paste special and click on "values and number formats"</t>
  </si>
  <si>
    <t>6. Go to Section F - Stored Materials. Enter information as required. Be sure to check each item as to whether stored on or off site.</t>
  </si>
  <si>
    <t>7. Go to Section G - Subcontractors. List ALL Subcontractors. Check whether or not each Subcontractor was used during the period covered by this request. Check whether or not payrolls are attached. Check whether or not apprenticeship agreement has been submitted. Check whether or not payrolls have been submitted for each Subcontractor. Note: You are responsible for obtaining and providing payrolls for all of the Subcontractors you use. Failure to provide payrolls for all Subcontractors used during the period of this request is a violation of your Contract.</t>
  </si>
  <si>
    <t>8. Go to Section A - Summary. Amounts completed to date have been calculated and carried forward to the summary page based upon the data you have entered. Retainage to date has also been calculated and entered. Also entered is the percentage that this Contract is now complete based upon the information entered. If the percent complete shows 50% or more complete and this is the first pay request for which this has been the case the amount of retainage shown will be the final total for retainage for this contract and you should override the calculation for retainage on all future pay requests for this contract and enter this amount on all future pay requests. Enter the amounts which should be withheld for liens, Liquidated Damages or other withholdings about which you have been informed. Enter the amount of previous payments from previous pay request. At this point the form has calculated the amount due on this payment request.</t>
  </si>
  <si>
    <t>9. Print the Section A - Summary page. Then go to each tab (Worksheet) and print the number of pages on which you have entered data on this contract. Each Worksheet will display the number of pages on that Worksheet in the bottom right hand corner of every page. If it reads Page 1 of 5 in the bottom right you would want to print 5 pages of that Worksheet. The entire Workbook contains over 110 pages so you would not want to print all of the pages in the Workbook as many of them are unnecessary for most contracts.</t>
  </si>
  <si>
    <t>10. You should now have one copy of the entire Contractor Payment Request. Make as many copies of the payment request as the Architect/Engineer has told you that you will need to submit for this contract. Sign each copy. Attach the required payrolls to the second copy as instructed above. Submit all copies to the Architect/Engineer for approval and further processing.</t>
  </si>
  <si>
    <t>Please refer any questions or concerns about the forms to The University.</t>
  </si>
  <si>
    <t>2015-SEP                                                                    Instructions, Page 3 of 3</t>
  </si>
  <si>
    <t>.</t>
  </si>
  <si>
    <t>Contractor Payment Request</t>
  </si>
  <si>
    <t>Contractor Name and Address</t>
  </si>
  <si>
    <t>Project Information</t>
  </si>
  <si>
    <t>A/E Name &amp; Address</t>
  </si>
  <si>
    <t>A - Summary</t>
  </si>
  <si>
    <t>Purchase Order</t>
  </si>
  <si>
    <t>Project Number</t>
  </si>
  <si>
    <t>Request No.</t>
  </si>
  <si>
    <t>Project Name &amp; Location</t>
  </si>
  <si>
    <t>Sheet</t>
  </si>
  <si>
    <t>of</t>
  </si>
  <si>
    <t>Phone</t>
  </si>
  <si>
    <t>Owner Agent Name &amp; Address</t>
  </si>
  <si>
    <t>Fax</t>
  </si>
  <si>
    <t>The University of Akron</t>
  </si>
  <si>
    <t>For the period</t>
  </si>
  <si>
    <t>Tax ID</t>
  </si>
  <si>
    <t>100 Lincoln Street</t>
  </si>
  <si>
    <t>from</t>
  </si>
  <si>
    <t>Email</t>
  </si>
  <si>
    <t>Type of Contract</t>
  </si>
  <si>
    <t>Akron, Ohio 44325-0405</t>
  </si>
  <si>
    <t>to</t>
  </si>
  <si>
    <t>Contractor Certification</t>
  </si>
  <si>
    <t>Partial Payment Details</t>
  </si>
  <si>
    <t>Labor $</t>
  </si>
  <si>
    <t>Materials $</t>
  </si>
  <si>
    <t>Total $</t>
  </si>
  <si>
    <t>Contractor certifies the Original Application values in this Payment Request have not changed from the values first approved, all information in this Payment Request is true and accurate, all payments received to date have been used by the Contractor to discharge, in full, the obligations incurred and provided during the periods for which payment was made, and the Contractor has, to the best of its knowledge, completed the Work to date in accordance within the terms and conditions of the contract, including payment of the applicable Prevailing Wage rates.</t>
  </si>
  <si>
    <t>Completed to date</t>
  </si>
  <si>
    <t>Original Contract Amount</t>
  </si>
  <si>
    <t>Change Order Amount</t>
  </si>
  <si>
    <t>Stored Materials</t>
  </si>
  <si>
    <t>Subtotal - Earned (A)</t>
  </si>
  <si>
    <t>Percent Complete</t>
  </si>
  <si>
    <t>Withheld Amounts</t>
  </si>
  <si>
    <t>Authorized signature</t>
  </si>
  <si>
    <t>Date</t>
  </si>
  <si>
    <t>Lien(s)</t>
  </si>
  <si>
    <t>Retainage Amount</t>
  </si>
  <si>
    <t>Liquidated Damages</t>
  </si>
  <si>
    <t>Work Progress Certification</t>
  </si>
  <si>
    <t>Other</t>
  </si>
  <si>
    <t>Each firm signing below certifies that, based upon its on-site observations, the payment requested to date is a fair and reasonable request for the Work provided to date.</t>
  </si>
  <si>
    <t>Subtotal - Withheld  (B)</t>
  </si>
  <si>
    <t>Previous Payments (C)</t>
  </si>
  <si>
    <t>Architect/Engineer (A/E)</t>
  </si>
  <si>
    <t xml:space="preserve">Total Requested this </t>
  </si>
  <si>
    <t>CM Adviser / Owner Agent</t>
  </si>
  <si>
    <t>Application (A - B - C)</t>
  </si>
  <si>
    <t>Contracting Authority Approval</t>
  </si>
  <si>
    <t>Owner Approvals</t>
  </si>
  <si>
    <t>Fiscal</t>
  </si>
  <si>
    <t>Project Manager</t>
  </si>
  <si>
    <t>Chief Planning &amp; Facilities Officer</t>
  </si>
  <si>
    <t>2015-SEP</t>
  </si>
  <si>
    <t>Hidden</t>
  </si>
  <si>
    <t>Page Count</t>
  </si>
  <si>
    <t>Contractor Name</t>
  </si>
  <si>
    <t>B - Schedule of Values</t>
  </si>
  <si>
    <t>Project Name</t>
  </si>
  <si>
    <t xml:space="preserve">      Summary</t>
  </si>
  <si>
    <t>Project Location</t>
  </si>
  <si>
    <t xml:space="preserve">of </t>
  </si>
  <si>
    <t>c.</t>
  </si>
  <si>
    <t>Original Application</t>
  </si>
  <si>
    <t>Current Period</t>
  </si>
  <si>
    <t>a.</t>
  </si>
  <si>
    <t>b.</t>
  </si>
  <si>
    <t>d.</t>
  </si>
  <si>
    <t>e.</t>
  </si>
  <si>
    <t>f.</t>
  </si>
  <si>
    <t>g.</t>
  </si>
  <si>
    <t>h.</t>
  </si>
  <si>
    <t>i.</t>
  </si>
  <si>
    <t>j.</t>
  </si>
  <si>
    <t>k.</t>
  </si>
  <si>
    <t>l.</t>
  </si>
  <si>
    <t>Item</t>
  </si>
  <si>
    <t>EDGE</t>
  </si>
  <si>
    <t>Section</t>
  </si>
  <si>
    <t>Description</t>
  </si>
  <si>
    <t>Original 
Labor $</t>
  </si>
  <si>
    <t>Original
Material $</t>
  </si>
  <si>
    <t>Original
Total $</t>
  </si>
  <si>
    <t>Completed to
Date $</t>
  </si>
  <si>
    <t>% this
Period</t>
  </si>
  <si>
    <t>% to
Date</t>
  </si>
  <si>
    <t>Labor to
Date $</t>
  </si>
  <si>
    <t>Material to
Date $</t>
  </si>
  <si>
    <t>00 61 00</t>
  </si>
  <si>
    <t>Bond</t>
  </si>
  <si>
    <t>00 62 16</t>
  </si>
  <si>
    <t>Insurance</t>
  </si>
  <si>
    <t>00 72 00</t>
  </si>
  <si>
    <t>General Conditions</t>
  </si>
  <si>
    <t>01 31 13</t>
  </si>
  <si>
    <t>Project Coordination</t>
  </si>
  <si>
    <t>01 7 113</t>
  </si>
  <si>
    <t>Mobilization</t>
  </si>
  <si>
    <t>01 77 00</t>
  </si>
  <si>
    <t>Close-out Items</t>
  </si>
  <si>
    <t>01 21 00.01</t>
  </si>
  <si>
    <t>Allowance: Sched. Consultant</t>
  </si>
  <si>
    <t>01 21 00.02</t>
  </si>
  <si>
    <t>Allowance: Project Identification</t>
  </si>
  <si>
    <t>Total this Sheet</t>
  </si>
  <si>
    <t>C - Schedule of Values</t>
  </si>
  <si>
    <t xml:space="preserve">      Details</t>
  </si>
  <si>
    <t>Previous Applications to Date</t>
  </si>
  <si>
    <t>Optional Calculation</t>
  </si>
  <si>
    <t>Previous 
Labor $</t>
  </si>
  <si>
    <t>Previous 
Material $</t>
  </si>
  <si>
    <t>Previous 
Total $</t>
  </si>
  <si>
    <t>Labor this
Period $</t>
  </si>
  <si>
    <t>Material this
Period $</t>
  </si>
  <si>
    <t>Labor to 
Date $</t>
  </si>
  <si>
    <t>Material to 
Date $</t>
  </si>
  <si>
    <t>Labor Percent</t>
  </si>
  <si>
    <t>Material Percent</t>
  </si>
  <si>
    <t>% To Date</t>
  </si>
  <si>
    <t>D - Change Order</t>
  </si>
  <si>
    <t>Change Order Info</t>
  </si>
  <si>
    <t>CO No.</t>
  </si>
  <si>
    <t>Date Approved</t>
  </si>
  <si>
    <t>Change Order 
Labor $</t>
  </si>
  <si>
    <t>Change Order 
Material $</t>
  </si>
  <si>
    <t>Change Order
Total $</t>
  </si>
  <si>
    <t>E - Change Order</t>
  </si>
  <si>
    <t>Optional Calculation for current period</t>
  </si>
  <si>
    <t>CO
No.</t>
  </si>
  <si>
    <t>Previous 
CO Labor $</t>
  </si>
  <si>
    <t>Previous 
CO Material $</t>
  </si>
  <si>
    <t>Previous 
CO Total $</t>
  </si>
  <si>
    <t>CO Labor this
Period $</t>
  </si>
  <si>
    <t>CO Material this
Period $</t>
  </si>
  <si>
    <t>CO Labor to 
Date $</t>
  </si>
  <si>
    <t>CO Material to 
Date $</t>
  </si>
  <si>
    <t>2014-MAY</t>
  </si>
  <si>
    <t>F - Stored Materials</t>
  </si>
  <si>
    <t xml:space="preserve">On </t>
  </si>
  <si>
    <t>Off</t>
  </si>
  <si>
    <t>Line</t>
  </si>
  <si>
    <t>Invoice</t>
  </si>
  <si>
    <t>Material</t>
  </si>
  <si>
    <t>Previous</t>
  </si>
  <si>
    <t>New Materials</t>
  </si>
  <si>
    <t>Mat. Installed this</t>
  </si>
  <si>
    <t>Current Material</t>
  </si>
  <si>
    <t>Ref.</t>
  </si>
  <si>
    <t>No.</t>
  </si>
  <si>
    <t>Supplier</t>
  </si>
  <si>
    <t>Stored Amount</t>
  </si>
  <si>
    <t>Stored (Add)</t>
  </si>
  <si>
    <t>Period (Deduct)</t>
  </si>
  <si>
    <t>Stored</t>
  </si>
  <si>
    <t>Total This Sheet</t>
  </si>
  <si>
    <t>Grand Total (Final Sheet Only)</t>
  </si>
  <si>
    <t>Payments Allowed @ 92%</t>
  </si>
  <si>
    <t>G  - Subcontractors</t>
  </si>
  <si>
    <t>List all Subcontractors</t>
  </si>
  <si>
    <t>Utilized This Pay Period</t>
  </si>
  <si>
    <t>Payrolls Attached</t>
  </si>
  <si>
    <t>Apprent. Agree. Submitted</t>
  </si>
  <si>
    <t>Pay. Sched. Submitted</t>
  </si>
  <si>
    <t>Yes</t>
  </si>
  <si>
    <t>No</t>
  </si>
  <si>
    <t xml:space="preserve">G  - Subcontractors </t>
  </si>
  <si>
    <t>H - EDGE</t>
  </si>
  <si>
    <t>a</t>
  </si>
  <si>
    <t>b</t>
  </si>
  <si>
    <t>c</t>
  </si>
  <si>
    <t>d</t>
  </si>
  <si>
    <t>e</t>
  </si>
  <si>
    <t>f</t>
  </si>
  <si>
    <t>g</t>
  </si>
  <si>
    <t>h</t>
  </si>
  <si>
    <t>i</t>
  </si>
  <si>
    <t>Reference</t>
  </si>
  <si>
    <t>Name</t>
  </si>
  <si>
    <t>Projected</t>
  </si>
  <si>
    <t>Actual</t>
  </si>
  <si>
    <t>Status</t>
  </si>
  <si>
    <t>Award</t>
  </si>
  <si>
    <t>Start</t>
  </si>
  <si>
    <t>End</t>
  </si>
  <si>
    <t>Active</t>
  </si>
  <si>
    <t>Complete</t>
  </si>
  <si>
    <t>Void</t>
  </si>
  <si>
    <t>A</t>
  </si>
  <si>
    <t>B</t>
  </si>
  <si>
    <t>C</t>
  </si>
  <si>
    <t>D</t>
  </si>
  <si>
    <t>E</t>
  </si>
  <si>
    <t>F</t>
  </si>
  <si>
    <t>G</t>
  </si>
  <si>
    <t>H</t>
  </si>
  <si>
    <t>I</t>
  </si>
  <si>
    <t>J</t>
  </si>
  <si>
    <t>K</t>
  </si>
  <si>
    <t>L</t>
  </si>
  <si>
    <t>M</t>
  </si>
  <si>
    <t>N</t>
  </si>
  <si>
    <t>O</t>
  </si>
  <si>
    <t>P</t>
  </si>
  <si>
    <t>Q</t>
  </si>
  <si>
    <t>R</t>
  </si>
  <si>
    <t>S</t>
  </si>
  <si>
    <t>T</t>
  </si>
  <si>
    <t>U</t>
  </si>
  <si>
    <t>V</t>
  </si>
  <si>
    <t>W</t>
  </si>
  <si>
    <t>X</t>
  </si>
  <si>
    <t>Y</t>
  </si>
  <si>
    <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</si>
</sst>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164" formatCode="mm/dd/yyyy"/>
    <numFmt numFmtId="165" formatCode="#,##0.00;[Red]\-#,##0.00"/>
    <numFmt numFmtId="166" formatCode="0.0%"/>
    <numFmt numFmtId="167" formatCode="&quot;$&quot;#,##0.00;[Red]&quot;$&quot;\-#,##0.00"/>
    <numFmt numFmtId="168" formatCode="0.00_);\(0.00\)"/>
    <numFmt numFmtId="169" formatCode="&quot;$&quot;#,##0.00"/>
  </numFmts>
  <fonts count="16" x14ac:knownFonts="1">
    <font>
      <sz val="10"/>
      <color rgb="FF000000"/>
      <name val="Arial"/>
    </font>
    <font>
      <b/>
      <sz val="15"/>
      <name val="Arial"/>
      <family val="2"/>
    </font>
    <font>
      <sz val="10"/>
      <name val="Arial"/>
      <family val="2"/>
    </font>
    <font>
      <b/>
      <sz val="12"/>
      <name val="Arial"/>
      <family val="2"/>
    </font>
    <font>
      <sz val="10"/>
      <name val="Times New Roman"/>
      <family val="1"/>
    </font>
    <font>
      <b/>
      <sz val="10"/>
      <name val="Arial"/>
      <family val="2"/>
    </font>
    <font>
      <sz val="11"/>
      <name val="Times New Roman"/>
      <family val="1"/>
    </font>
    <font>
      <sz val="9"/>
      <name val="Arial"/>
      <family val="2"/>
    </font>
    <font>
      <i/>
      <sz val="10"/>
      <name val="Arial"/>
      <family val="2"/>
    </font>
    <font>
      <b/>
      <sz val="18"/>
      <name val="Arial Narrow"/>
      <family val="2"/>
    </font>
    <font>
      <b/>
      <sz val="18"/>
      <name val="Arial"/>
      <family val="2"/>
    </font>
    <font>
      <u/>
      <sz val="10"/>
      <color rgb="FF0000FF"/>
      <name val="Arial"/>
      <family val="2"/>
    </font>
    <font>
      <b/>
      <sz val="9"/>
      <name val="Arial"/>
      <family val="2"/>
    </font>
    <font>
      <sz val="8"/>
      <name val="Arial"/>
      <family val="2"/>
    </font>
    <font>
      <i/>
      <sz val="8"/>
      <name val="Arial"/>
      <family val="2"/>
    </font>
    <font>
      <sz val="10"/>
      <color rgb="FFFFD3D3"/>
      <name val="Arial"/>
      <family val="2"/>
    </font>
  </fonts>
  <fills count="11">
    <fill>
      <patternFill patternType="none"/>
    </fill>
    <fill>
      <patternFill patternType="gray125"/>
    </fill>
    <fill>
      <patternFill patternType="solid">
        <fgColor rgb="FFFFFFB5"/>
        <bgColor rgb="FFFFFFB5"/>
      </patternFill>
    </fill>
    <fill>
      <patternFill patternType="solid">
        <fgColor rgb="FF07FFF9"/>
        <bgColor rgb="FF07FFF9"/>
      </patternFill>
    </fill>
    <fill>
      <patternFill patternType="solid">
        <fgColor rgb="FFFFD3D3"/>
        <bgColor rgb="FFFFD3D3"/>
      </patternFill>
    </fill>
    <fill>
      <patternFill patternType="solid">
        <fgColor rgb="FFF3E7FF"/>
        <bgColor rgb="FFF3E7FF"/>
      </patternFill>
    </fill>
    <fill>
      <patternFill patternType="solid">
        <fgColor rgb="FFCFFFFF"/>
        <bgColor rgb="FFCFFFFF"/>
      </patternFill>
    </fill>
    <fill>
      <patternFill patternType="solid">
        <fgColor rgb="FF99CCFF"/>
        <bgColor rgb="FF99CCFF"/>
      </patternFill>
    </fill>
    <fill>
      <patternFill patternType="solid">
        <fgColor rgb="FFFFDCB9"/>
        <bgColor rgb="FFFFDCB9"/>
      </patternFill>
    </fill>
    <fill>
      <patternFill patternType="solid">
        <fgColor rgb="FF333333"/>
        <bgColor rgb="FF333333"/>
      </patternFill>
    </fill>
    <fill>
      <patternFill patternType="solid">
        <fgColor rgb="FFFFFF99"/>
        <bgColor rgb="FFFFFF99"/>
      </patternFill>
    </fill>
  </fills>
  <borders count="62">
    <border>
      <left/>
      <right/>
      <top/>
      <bottom/>
      <diagonal/>
    </border>
    <border>
      <left/>
      <right/>
      <top/>
      <bottom style="medium">
        <color rgb="FF000000"/>
      </bottom>
      <diagonal/>
    </border>
    <border>
      <left/>
      <right/>
      <top style="medium">
        <color rgb="FF000000"/>
      </top>
      <bottom/>
      <diagonal/>
    </border>
    <border>
      <left style="dotted">
        <color rgb="FF000000"/>
      </left>
      <right style="dotted">
        <color rgb="FF000000"/>
      </right>
      <top style="dotted">
        <color rgb="FF000000"/>
      </top>
      <bottom style="dotted">
        <color rgb="FF000000"/>
      </bottom>
      <diagonal/>
    </border>
    <border>
      <left/>
      <right/>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diagonal/>
    </border>
    <border>
      <left/>
      <right/>
      <top/>
      <bottom style="double">
        <color rgb="FF000000"/>
      </bottom>
      <diagonal/>
    </border>
    <border>
      <left/>
      <right/>
      <top style="dotted">
        <color rgb="FF000000"/>
      </top>
      <bottom style="medium">
        <color rgb="FF000000"/>
      </bottom>
      <diagonal/>
    </border>
    <border>
      <left/>
      <right/>
      <top style="medium">
        <color rgb="FF000000"/>
      </top>
      <bottom style="dotted">
        <color rgb="FF000000"/>
      </bottom>
      <diagonal/>
    </border>
    <border>
      <left style="dotted">
        <color rgb="FF000000"/>
      </left>
      <right style="dotted">
        <color rgb="FF000000"/>
      </right>
      <top style="medium">
        <color rgb="FF000000"/>
      </top>
      <bottom/>
      <diagonal/>
    </border>
    <border>
      <left/>
      <right style="dotted">
        <color rgb="FF000000"/>
      </right>
      <top style="medium">
        <color rgb="FF000000"/>
      </top>
      <bottom/>
      <diagonal/>
    </border>
    <border>
      <left style="dotted">
        <color rgb="FF000000"/>
      </left>
      <right/>
      <top style="medium">
        <color rgb="FF000000"/>
      </top>
      <bottom style="dotted">
        <color rgb="FF000000"/>
      </bottom>
      <diagonal/>
    </border>
    <border>
      <left/>
      <right style="dotted">
        <color rgb="FF000000"/>
      </right>
      <top style="medium">
        <color rgb="FF000000"/>
      </top>
      <bottom style="dotted">
        <color rgb="FF000000"/>
      </bottom>
      <diagonal/>
    </border>
    <border>
      <left style="dotted">
        <color rgb="FF000000"/>
      </left>
      <right style="dotted">
        <color rgb="FF000000"/>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style="dotted">
        <color rgb="FF000000"/>
      </right>
      <top/>
      <bottom/>
      <diagonal/>
    </border>
    <border>
      <left style="dotted">
        <color rgb="FF000000"/>
      </left>
      <right style="dotted">
        <color rgb="FF000000"/>
      </right>
      <top style="dotted">
        <color rgb="FF000000"/>
      </top>
      <bottom style="thin">
        <color rgb="FF000000"/>
      </bottom>
      <diagonal/>
    </border>
    <border>
      <left style="dotted">
        <color rgb="FF000000"/>
      </left>
      <right/>
      <top style="thin">
        <color rgb="FF000000"/>
      </top>
      <bottom style="dotted">
        <color rgb="FF000000"/>
      </bottom>
      <diagonal/>
    </border>
    <border>
      <left/>
      <right/>
      <top style="thin">
        <color rgb="FF000000"/>
      </top>
      <bottom style="dotted">
        <color rgb="FF000000"/>
      </bottom>
      <diagonal/>
    </border>
    <border>
      <left/>
      <right style="dotted">
        <color rgb="FF000000"/>
      </right>
      <top style="thin">
        <color rgb="FF000000"/>
      </top>
      <bottom style="dotted">
        <color rgb="FF000000"/>
      </bottom>
      <diagonal/>
    </border>
    <border>
      <left style="dotted">
        <color rgb="FF000000"/>
      </left>
      <right style="dotted">
        <color rgb="FF000000"/>
      </right>
      <top style="thin">
        <color rgb="FF000000"/>
      </top>
      <bottom/>
      <diagonal/>
    </border>
    <border>
      <left style="dotted">
        <color rgb="FF000000"/>
      </left>
      <right/>
      <top style="thin">
        <color rgb="FF000000"/>
      </top>
      <bottom/>
      <diagonal/>
    </border>
    <border>
      <left/>
      <right/>
      <top style="thin">
        <color rgb="FF000000"/>
      </top>
      <bottom/>
      <diagonal/>
    </border>
    <border>
      <left/>
      <right style="dotted">
        <color rgb="FF000000"/>
      </right>
      <top style="thin">
        <color rgb="FF000000"/>
      </top>
      <bottom/>
      <diagonal/>
    </border>
    <border>
      <left/>
      <right style="dotted">
        <color rgb="FF000000"/>
      </right>
      <top/>
      <bottom style="medium">
        <color rgb="FF000000"/>
      </bottom>
      <diagonal/>
    </border>
    <border>
      <left style="dotted">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style="dotted">
        <color rgb="FF000000"/>
      </right>
      <top/>
      <bottom style="medium">
        <color rgb="FF000000"/>
      </bottom>
      <diagonal/>
    </border>
    <border>
      <left style="dotted">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dotted">
        <color rgb="FF000000"/>
      </bottom>
      <diagonal/>
    </border>
    <border>
      <left/>
      <right style="medium">
        <color rgb="FF000000"/>
      </right>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dotted">
        <color rgb="FF000000"/>
      </left>
      <right style="dotted">
        <color rgb="FF000000"/>
      </right>
      <top/>
      <bottom style="thin">
        <color rgb="FF000000"/>
      </bottom>
      <diagonal/>
    </border>
    <border>
      <left style="dotted">
        <color rgb="FF000000"/>
      </left>
      <right/>
      <top style="medium">
        <color rgb="FF000000"/>
      </top>
      <bottom/>
      <diagonal/>
    </border>
    <border>
      <left style="dotted">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diagonal/>
    </border>
    <border>
      <left style="dotted">
        <color rgb="FF000000"/>
      </left>
      <right/>
      <top/>
      <bottom/>
      <diagonal/>
    </border>
    <border>
      <left/>
      <right style="dotted">
        <color rgb="FF000000"/>
      </right>
      <top/>
      <bottom/>
      <diagonal/>
    </border>
    <border>
      <left style="dotted">
        <color rgb="FF000000"/>
      </left>
      <right/>
      <top/>
      <bottom style="thin">
        <color rgb="FF000000"/>
      </bottom>
      <diagonal/>
    </border>
    <border>
      <left/>
      <right/>
      <top/>
      <bottom style="thin">
        <color rgb="FF000000"/>
      </bottom>
      <diagonal/>
    </border>
    <border>
      <left/>
      <right style="dotted">
        <color rgb="FF000000"/>
      </right>
      <top/>
      <bottom style="thin">
        <color rgb="FF000000"/>
      </bottom>
      <diagonal/>
    </border>
    <border>
      <left/>
      <right/>
      <top style="thin">
        <color rgb="FF000000"/>
      </top>
      <bottom style="medium">
        <color rgb="FF000000"/>
      </bottom>
      <diagonal/>
    </border>
    <border>
      <left style="dotted">
        <color rgb="FF000000"/>
      </left>
      <right style="dotted">
        <color rgb="FF000000"/>
      </right>
      <top style="medium">
        <color rgb="FF000000"/>
      </top>
      <bottom style="thin">
        <color rgb="FF000000"/>
      </bottom>
      <diagonal/>
    </border>
    <border>
      <left style="dotted">
        <color rgb="FF000000"/>
      </left>
      <right/>
      <top style="medium">
        <color rgb="FF000000"/>
      </top>
      <bottom style="thin">
        <color rgb="FF000000"/>
      </bottom>
      <diagonal/>
    </border>
    <border>
      <left/>
      <right/>
      <top style="medium">
        <color rgb="FF000000"/>
      </top>
      <bottom style="thin">
        <color rgb="FF000000"/>
      </bottom>
      <diagonal/>
    </border>
    <border>
      <left/>
      <right style="dotted">
        <color rgb="FF000000"/>
      </right>
      <top style="medium">
        <color rgb="FF000000"/>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style="thin">
        <color rgb="FF000000"/>
      </top>
      <bottom style="thin">
        <color rgb="FF000000"/>
      </bottom>
      <diagonal/>
    </border>
    <border>
      <left style="dotted">
        <color rgb="FF000000"/>
      </left>
      <right style="dotted">
        <color rgb="FF000000"/>
      </right>
      <top style="thin">
        <color rgb="FF000000"/>
      </top>
      <bottom style="dotted">
        <color rgb="FF000000"/>
      </bottom>
      <diagonal/>
    </border>
  </borders>
  <cellStyleXfs count="1">
    <xf numFmtId="0" fontId="0" fillId="0" borderId="0"/>
  </cellStyleXfs>
  <cellXfs count="411">
    <xf numFmtId="0" fontId="0" fillId="0" borderId="0" xfId="0"/>
    <xf numFmtId="0" fontId="7" fillId="2" borderId="3" xfId="0" applyFont="1" applyFill="1" applyBorder="1" applyAlignment="1" applyProtection="1">
      <alignment shrinkToFit="1"/>
      <protection locked="0"/>
    </xf>
    <xf numFmtId="0" fontId="12" fillId="0" borderId="0" xfId="0" applyFont="1" applyProtection="1">
      <protection locked="0"/>
    </xf>
    <xf numFmtId="0" fontId="13" fillId="2" borderId="3" xfId="0" applyFont="1" applyFill="1" applyBorder="1" applyAlignment="1" applyProtection="1">
      <alignment horizontal="center"/>
      <protection locked="0"/>
    </xf>
    <xf numFmtId="49" fontId="13" fillId="2" borderId="3" xfId="0" applyNumberFormat="1" applyFont="1" applyFill="1" applyBorder="1" applyAlignment="1" applyProtection="1">
      <alignment horizontal="center"/>
      <protection locked="0"/>
    </xf>
    <xf numFmtId="0" fontId="13" fillId="2" borderId="20" xfId="0" applyFont="1" applyFill="1" applyBorder="1" applyAlignment="1" applyProtection="1">
      <alignment horizontal="center"/>
      <protection locked="0"/>
    </xf>
    <xf numFmtId="166" fontId="2" fillId="8" borderId="37" xfId="0" applyNumberFormat="1" applyFont="1" applyFill="1" applyBorder="1" applyProtection="1">
      <protection locked="0"/>
    </xf>
    <xf numFmtId="166" fontId="2" fillId="8" borderId="6" xfId="0" applyNumberFormat="1" applyFont="1" applyFill="1" applyBorder="1" applyProtection="1">
      <protection locked="0"/>
    </xf>
    <xf numFmtId="166" fontId="2" fillId="8" borderId="42" xfId="0" applyNumberFormat="1" applyFont="1" applyFill="1" applyBorder="1" applyProtection="1">
      <protection locked="0"/>
    </xf>
    <xf numFmtId="166" fontId="2" fillId="8" borderId="30" xfId="0" applyNumberFormat="1" applyFont="1" applyFill="1" applyBorder="1" applyProtection="1">
      <protection locked="0"/>
    </xf>
    <xf numFmtId="49" fontId="13" fillId="2" borderId="16" xfId="0" applyNumberFormat="1" applyFont="1" applyFill="1" applyBorder="1" applyAlignment="1" applyProtection="1">
      <alignment horizontal="center"/>
      <protection locked="0"/>
    </xf>
    <xf numFmtId="166" fontId="2" fillId="8" borderId="3" xfId="0" applyNumberFormat="1" applyFont="1" applyFill="1" applyBorder="1" applyProtection="1">
      <protection locked="0"/>
    </xf>
    <xf numFmtId="166" fontId="2" fillId="8" borderId="46" xfId="0" applyNumberFormat="1" applyFont="1" applyFill="1" applyBorder="1" applyProtection="1">
      <protection locked="0"/>
    </xf>
    <xf numFmtId="0" fontId="7" fillId="7" borderId="22" xfId="0" applyFont="1" applyFill="1" applyBorder="1" applyProtection="1">
      <protection locked="0"/>
    </xf>
    <xf numFmtId="7" fontId="2" fillId="7" borderId="22" xfId="0" applyNumberFormat="1" applyFont="1" applyFill="1" applyBorder="1" applyProtection="1">
      <protection locked="0"/>
    </xf>
    <xf numFmtId="0" fontId="2" fillId="7" borderId="22" xfId="0" applyFont="1" applyFill="1" applyBorder="1" applyProtection="1">
      <protection locked="0"/>
    </xf>
    <xf numFmtId="0" fontId="7" fillId="7" borderId="5" xfId="0" applyFont="1" applyFill="1" applyBorder="1" applyProtection="1">
      <protection locked="0"/>
    </xf>
    <xf numFmtId="7" fontId="2" fillId="7" borderId="5" xfId="0" applyNumberFormat="1" applyFont="1" applyFill="1" applyBorder="1" applyProtection="1">
      <protection locked="0"/>
    </xf>
    <xf numFmtId="0" fontId="7" fillId="7" borderId="39" xfId="0" applyFont="1" applyFill="1" applyBorder="1" applyProtection="1">
      <protection locked="0"/>
    </xf>
    <xf numFmtId="7" fontId="2" fillId="7" borderId="39" xfId="0" applyNumberFormat="1" applyFont="1" applyFill="1" applyBorder="1" applyProtection="1">
      <protection locked="0"/>
    </xf>
    <xf numFmtId="7" fontId="2" fillId="7" borderId="51" xfId="0" applyNumberFormat="1" applyFont="1" applyFill="1" applyBorder="1" applyProtection="1">
      <protection locked="0"/>
    </xf>
    <xf numFmtId="0" fontId="2" fillId="5" borderId="3" xfId="0" applyFont="1" applyFill="1" applyBorder="1"/>
    <xf numFmtId="0" fontId="3" fillId="0" borderId="0" xfId="0" applyFont="1"/>
    <xf numFmtId="0" fontId="6" fillId="0" borderId="1" xfId="0" applyFont="1" applyBorder="1" applyAlignment="1">
      <alignment wrapText="1"/>
    </xf>
    <xf numFmtId="0" fontId="7" fillId="0" borderId="0" xfId="0" applyFont="1" applyAlignment="1">
      <alignment horizontal="left" vertical="center"/>
    </xf>
    <xf numFmtId="0" fontId="7" fillId="0" borderId="2" xfId="0" applyFont="1" applyBorder="1" applyAlignment="1">
      <alignment horizontal="right" vertical="center"/>
    </xf>
    <xf numFmtId="0" fontId="2" fillId="0" borderId="0" xfId="0" applyFont="1" applyAlignment="1">
      <alignment horizontal="left" vertical="top" wrapText="1"/>
    </xf>
    <xf numFmtId="0" fontId="2" fillId="2" borderId="3" xfId="0" applyFont="1" applyFill="1" applyBorder="1"/>
    <xf numFmtId="0" fontId="2" fillId="3" borderId="3" xfId="0" applyFont="1" applyFill="1" applyBorder="1"/>
    <xf numFmtId="0" fontId="2" fillId="4" borderId="3" xfId="0" applyFont="1" applyFill="1" applyBorder="1"/>
    <xf numFmtId="0" fontId="2" fillId="6" borderId="3" xfId="0" applyFont="1" applyFill="1" applyBorder="1"/>
    <xf numFmtId="0" fontId="2" fillId="7" borderId="3" xfId="0" applyFont="1" applyFill="1" applyBorder="1"/>
    <xf numFmtId="0" fontId="2" fillId="8" borderId="3" xfId="0" applyFont="1" applyFill="1" applyBorder="1"/>
    <xf numFmtId="0" fontId="9" fillId="0" borderId="0" xfId="0" applyFont="1"/>
    <xf numFmtId="0" fontId="10" fillId="0" borderId="0" xfId="0" applyFont="1"/>
    <xf numFmtId="0" fontId="4" fillId="0" borderId="1" xfId="0" applyFont="1" applyBorder="1" applyAlignment="1">
      <alignment horizontal="right"/>
    </xf>
    <xf numFmtId="0" fontId="7" fillId="0" borderId="0" xfId="0" applyFont="1" applyAlignment="1">
      <alignment horizontal="center"/>
    </xf>
    <xf numFmtId="0" fontId="12" fillId="0" borderId="1" xfId="0" applyFont="1" applyBorder="1"/>
    <xf numFmtId="7" fontId="12" fillId="0" borderId="1" xfId="0" applyNumberFormat="1" applyFont="1" applyBorder="1" applyAlignment="1">
      <alignment horizontal="right"/>
    </xf>
    <xf numFmtId="0" fontId="13" fillId="0" borderId="1" xfId="0" applyFont="1" applyBorder="1" applyAlignment="1">
      <alignment vertical="top"/>
    </xf>
    <xf numFmtId="0" fontId="7" fillId="0" borderId="2" xfId="0" applyFont="1" applyBorder="1" applyAlignment="1">
      <alignment vertical="center"/>
    </xf>
    <xf numFmtId="0" fontId="14" fillId="0" borderId="2" xfId="0" applyFont="1" applyBorder="1"/>
    <xf numFmtId="0" fontId="14" fillId="0" borderId="0" xfId="0" applyFont="1"/>
    <xf numFmtId="0" fontId="2" fillId="0" borderId="0" xfId="0" applyFont="1" applyAlignment="1">
      <alignment horizontal="center"/>
    </xf>
    <xf numFmtId="167" fontId="2" fillId="0" borderId="0" xfId="0" applyNumberFormat="1" applyFont="1"/>
    <xf numFmtId="0" fontId="13" fillId="0" borderId="0" xfId="0" applyFont="1" applyAlignment="1">
      <alignment horizontal="center"/>
    </xf>
    <xf numFmtId="0" fontId="13" fillId="0" borderId="0" xfId="0" applyFont="1"/>
    <xf numFmtId="0" fontId="7" fillId="0" borderId="0" xfId="0" applyFont="1" applyAlignment="1">
      <alignment shrinkToFit="1"/>
    </xf>
    <xf numFmtId="0" fontId="2" fillId="0" borderId="12" xfId="0" applyFont="1" applyBorder="1"/>
    <xf numFmtId="0" fontId="7" fillId="0" borderId="16" xfId="0" applyFont="1" applyBorder="1" applyAlignment="1">
      <alignment horizontal="center"/>
    </xf>
    <xf numFmtId="0" fontId="2" fillId="0" borderId="16" xfId="0" applyFont="1" applyBorder="1"/>
    <xf numFmtId="0" fontId="7" fillId="0" borderId="3" xfId="0" applyFont="1" applyBorder="1" applyAlignment="1">
      <alignment horizontal="center"/>
    </xf>
    <xf numFmtId="0" fontId="2" fillId="0" borderId="19" xfId="0" applyFont="1" applyBorder="1" applyAlignment="1">
      <alignment wrapText="1"/>
    </xf>
    <xf numFmtId="0" fontId="13" fillId="0" borderId="16" xfId="0" applyFont="1" applyBorder="1" applyAlignment="1">
      <alignment horizontal="center"/>
    </xf>
    <xf numFmtId="49" fontId="13" fillId="0" borderId="3" xfId="0" applyNumberFormat="1" applyFont="1" applyBorder="1" applyAlignment="1">
      <alignment horizontal="center"/>
    </xf>
    <xf numFmtId="168" fontId="7" fillId="0" borderId="19" xfId="0" applyNumberFormat="1" applyFont="1" applyBorder="1"/>
    <xf numFmtId="0" fontId="13" fillId="0" borderId="3" xfId="0" applyFont="1" applyBorder="1" applyAlignment="1">
      <alignment horizontal="center"/>
    </xf>
    <xf numFmtId="0" fontId="13" fillId="0" borderId="20" xfId="0" applyFont="1" applyBorder="1" applyAlignment="1">
      <alignment horizontal="center"/>
    </xf>
    <xf numFmtId="4" fontId="12" fillId="0" borderId="24" xfId="0" applyNumberFormat="1" applyFont="1" applyBorder="1"/>
    <xf numFmtId="39" fontId="2" fillId="0" borderId="0" xfId="0" applyNumberFormat="1" applyFont="1"/>
    <xf numFmtId="169" fontId="12" fillId="0" borderId="31" xfId="0" applyNumberFormat="1" applyFont="1" applyBorder="1"/>
    <xf numFmtId="0" fontId="12" fillId="0" borderId="0" xfId="0" applyFont="1" applyAlignment="1">
      <alignment horizontal="left"/>
    </xf>
    <xf numFmtId="39" fontId="12" fillId="0" borderId="0" xfId="0" applyNumberFormat="1" applyFont="1"/>
    <xf numFmtId="168" fontId="12" fillId="0" borderId="0" xfId="0" applyNumberFormat="1" applyFont="1"/>
    <xf numFmtId="39" fontId="7" fillId="0" borderId="0" xfId="0" applyNumberFormat="1" applyFont="1" applyAlignment="1">
      <alignment horizontal="right" vertical="center"/>
    </xf>
    <xf numFmtId="0" fontId="2" fillId="0" borderId="0" xfId="0" applyFont="1"/>
    <xf numFmtId="0" fontId="2" fillId="0" borderId="1" xfId="0" applyFont="1" applyBorder="1"/>
    <xf numFmtId="0" fontId="4" fillId="0" borderId="0" xfId="0" applyFont="1" applyAlignment="1">
      <alignment horizontal="right"/>
    </xf>
    <xf numFmtId="0" fontId="2" fillId="0" borderId="2" xfId="0" applyFont="1" applyBorder="1" applyAlignment="1">
      <alignment horizontal="center"/>
    </xf>
    <xf numFmtId="0" fontId="1" fillId="0" borderId="0" xfId="0" applyFont="1"/>
    <xf numFmtId="0" fontId="3" fillId="0" borderId="1" xfId="0" applyFont="1" applyBorder="1"/>
    <xf numFmtId="0" fontId="7" fillId="0" borderId="0" xfId="0" applyFont="1"/>
    <xf numFmtId="0" fontId="7" fillId="0" borderId="5" xfId="0" applyFont="1" applyBorder="1" applyAlignment="1">
      <alignment horizontal="center"/>
    </xf>
    <xf numFmtId="0" fontId="12" fillId="0" borderId="0" xfId="0" applyFont="1"/>
    <xf numFmtId="0" fontId="7" fillId="0" borderId="1" xfId="0" applyFont="1" applyBorder="1"/>
    <xf numFmtId="0" fontId="2" fillId="0" borderId="2" xfId="0" applyFont="1" applyBorder="1"/>
    <xf numFmtId="0" fontId="4" fillId="0" borderId="1" xfId="0" applyFont="1" applyBorder="1"/>
    <xf numFmtId="0" fontId="7" fillId="0" borderId="4" xfId="0" applyFont="1" applyBorder="1" applyAlignment="1">
      <alignment horizontal="center"/>
    </xf>
    <xf numFmtId="0" fontId="7" fillId="0" borderId="0" xfId="0" applyFont="1" applyAlignment="1">
      <alignment horizontal="left"/>
    </xf>
    <xf numFmtId="0" fontId="13" fillId="0" borderId="0" xfId="0" applyFont="1" applyAlignment="1">
      <alignment vertical="top" wrapText="1"/>
    </xf>
    <xf numFmtId="0" fontId="2" fillId="0" borderId="12" xfId="0" applyFont="1" applyBorder="1" applyAlignment="1">
      <alignment horizontal="center"/>
    </xf>
    <xf numFmtId="0" fontId="7" fillId="0" borderId="4" xfId="0" applyFont="1" applyBorder="1" applyAlignment="1" applyProtection="1">
      <alignment horizontal="center"/>
      <protection locked="0"/>
    </xf>
    <xf numFmtId="0" fontId="7" fillId="0" borderId="0" xfId="0" applyFont="1" applyProtection="1">
      <protection locked="0"/>
    </xf>
    <xf numFmtId="0" fontId="13" fillId="0" borderId="18" xfId="0" applyFont="1" applyBorder="1" applyAlignment="1">
      <alignment horizontal="center" textRotation="90"/>
    </xf>
    <xf numFmtId="0" fontId="2" fillId="0" borderId="19" xfId="0" applyFont="1" applyBorder="1"/>
    <xf numFmtId="0" fontId="2" fillId="0" borderId="16" xfId="0" applyFont="1" applyBorder="1" applyAlignment="1">
      <alignment wrapText="1"/>
    </xf>
    <xf numFmtId="0" fontId="2" fillId="0" borderId="37" xfId="0" applyFont="1" applyBorder="1" applyAlignment="1">
      <alignment horizontal="center" wrapText="1"/>
    </xf>
    <xf numFmtId="0" fontId="2" fillId="0" borderId="3" xfId="0" applyFont="1" applyBorder="1" applyAlignment="1">
      <alignment horizontal="center" wrapText="1"/>
    </xf>
    <xf numFmtId="0" fontId="2" fillId="0" borderId="38" xfId="0" applyFont="1" applyBorder="1" applyAlignment="1">
      <alignment wrapText="1"/>
    </xf>
    <xf numFmtId="0" fontId="13" fillId="0" borderId="5" xfId="0" applyFont="1" applyBorder="1" applyAlignment="1">
      <alignment horizontal="center"/>
    </xf>
    <xf numFmtId="4" fontId="7" fillId="0" borderId="19" xfId="0" applyNumberFormat="1" applyFont="1" applyBorder="1"/>
    <xf numFmtId="166" fontId="2" fillId="0" borderId="38" xfId="0" applyNumberFormat="1" applyFont="1" applyBorder="1"/>
    <xf numFmtId="166" fontId="2" fillId="0" borderId="43" xfId="0" applyNumberFormat="1" applyFont="1" applyBorder="1"/>
    <xf numFmtId="168" fontId="2" fillId="0" borderId="0" xfId="0" applyNumberFormat="1" applyFont="1"/>
    <xf numFmtId="0" fontId="2" fillId="0" borderId="1" xfId="0" applyFont="1" applyBorder="1" applyAlignment="1">
      <alignment horizontal="center"/>
    </xf>
    <xf numFmtId="0" fontId="10" fillId="0" borderId="0" xfId="0" applyFont="1" applyAlignment="1">
      <alignment horizontal="left"/>
    </xf>
    <xf numFmtId="0" fontId="4" fillId="0" borderId="1" xfId="0" applyFont="1" applyBorder="1" applyAlignment="1">
      <alignment horizontal="center"/>
    </xf>
    <xf numFmtId="49" fontId="2" fillId="0" borderId="2" xfId="0" applyNumberFormat="1" applyFont="1" applyBorder="1"/>
    <xf numFmtId="49" fontId="2" fillId="0" borderId="0" xfId="0" applyNumberFormat="1" applyFont="1"/>
    <xf numFmtId="0" fontId="3" fillId="0" borderId="1" xfId="0" applyFont="1" applyBorder="1" applyAlignment="1">
      <alignment horizontal="left"/>
    </xf>
    <xf numFmtId="0" fontId="2" fillId="0" borderId="0" xfId="0" applyFont="1" applyAlignment="1">
      <alignment horizontal="left"/>
    </xf>
    <xf numFmtId="49" fontId="2" fillId="0" borderId="1" xfId="0" applyNumberFormat="1" applyFont="1" applyBorder="1"/>
    <xf numFmtId="49" fontId="2" fillId="0" borderId="12" xfId="0" applyNumberFormat="1" applyFont="1" applyBorder="1" applyAlignment="1">
      <alignment horizontal="center"/>
    </xf>
    <xf numFmtId="49" fontId="7" fillId="0" borderId="16" xfId="0" applyNumberFormat="1" applyFont="1" applyBorder="1" applyAlignment="1">
      <alignment horizontal="center"/>
    </xf>
    <xf numFmtId="0" fontId="7" fillId="0" borderId="18" xfId="0" applyFont="1" applyBorder="1" applyAlignment="1">
      <alignment horizontal="center"/>
    </xf>
    <xf numFmtId="0" fontId="7" fillId="0" borderId="19" xfId="0" applyFont="1" applyBorder="1"/>
    <xf numFmtId="0" fontId="7" fillId="0" borderId="16" xfId="0" applyFont="1" applyBorder="1"/>
    <xf numFmtId="39" fontId="7" fillId="0" borderId="19" xfId="0" applyNumberFormat="1" applyFont="1" applyBorder="1" applyAlignment="1">
      <alignment horizontal="right"/>
    </xf>
    <xf numFmtId="4" fontId="7" fillId="0" borderId="0" xfId="0" applyNumberFormat="1" applyFont="1"/>
    <xf numFmtId="39" fontId="7" fillId="0" borderId="44" xfId="0" applyNumberFormat="1" applyFont="1" applyBorder="1" applyAlignment="1">
      <alignment horizontal="right"/>
    </xf>
    <xf numFmtId="7" fontId="12" fillId="0" borderId="24" xfId="0" applyNumberFormat="1" applyFont="1" applyBorder="1" applyAlignment="1">
      <alignment horizontal="right"/>
    </xf>
    <xf numFmtId="44" fontId="12" fillId="0" borderId="31" xfId="0" applyNumberFormat="1" applyFont="1" applyBorder="1" applyAlignment="1">
      <alignment horizontal="center"/>
    </xf>
    <xf numFmtId="44" fontId="12" fillId="0" borderId="0" xfId="0" applyNumberFormat="1" applyFont="1" applyAlignment="1">
      <alignment horizontal="center"/>
    </xf>
    <xf numFmtId="39" fontId="12" fillId="0" borderId="0" xfId="0" applyNumberFormat="1" applyFont="1" applyAlignment="1">
      <alignment horizontal="center"/>
    </xf>
    <xf numFmtId="0" fontId="7" fillId="0" borderId="0" xfId="0" applyFont="1" applyAlignment="1">
      <alignment vertical="center"/>
    </xf>
    <xf numFmtId="0" fontId="13" fillId="0" borderId="4" xfId="0" applyFont="1" applyBorder="1" applyAlignment="1">
      <alignment horizontal="center" textRotation="90"/>
    </xf>
    <xf numFmtId="0" fontId="7" fillId="0" borderId="4" xfId="0" applyFont="1" applyBorder="1"/>
    <xf numFmtId="0" fontId="7" fillId="0" borderId="16" xfId="0" applyFont="1" applyBorder="1" applyAlignment="1">
      <alignment horizontal="center" wrapText="1"/>
    </xf>
    <xf numFmtId="44" fontId="7" fillId="0" borderId="19" xfId="0" applyNumberFormat="1" applyFont="1" applyBorder="1"/>
    <xf numFmtId="49" fontId="7" fillId="0" borderId="20" xfId="0" applyNumberFormat="1" applyFont="1" applyBorder="1" applyAlignment="1">
      <alignment horizontal="center"/>
    </xf>
    <xf numFmtId="0" fontId="12" fillId="0" borderId="0" xfId="0" applyFont="1" applyAlignment="1">
      <alignment horizontal="left" shrinkToFit="1"/>
    </xf>
    <xf numFmtId="39" fontId="12" fillId="0" borderId="0" xfId="0" applyNumberFormat="1" applyFont="1" applyAlignment="1">
      <alignment horizontal="right"/>
    </xf>
    <xf numFmtId="0" fontId="15" fillId="0" borderId="0" xfId="0" applyFont="1"/>
    <xf numFmtId="0" fontId="7" fillId="0" borderId="45" xfId="0" applyFont="1" applyBorder="1" applyAlignment="1">
      <alignment horizontal="center"/>
    </xf>
    <xf numFmtId="168" fontId="7" fillId="0" borderId="12" xfId="0" applyNumberFormat="1" applyFont="1" applyBorder="1"/>
    <xf numFmtId="168" fontId="7" fillId="0" borderId="16" xfId="0" applyNumberFormat="1" applyFont="1" applyBorder="1"/>
    <xf numFmtId="168" fontId="7" fillId="0" borderId="44" xfId="0" applyNumberFormat="1" applyFont="1" applyBorder="1"/>
    <xf numFmtId="0" fontId="7" fillId="0" borderId="25" xfId="0" applyFont="1" applyBorder="1"/>
    <xf numFmtId="0" fontId="7" fillId="0" borderId="26" xfId="0" applyFont="1" applyBorder="1"/>
    <xf numFmtId="0" fontId="7" fillId="0" borderId="27" xfId="0" applyFont="1" applyBorder="1"/>
    <xf numFmtId="4" fontId="12" fillId="0" borderId="24" xfId="0" applyNumberFormat="1" applyFont="1" applyBorder="1" applyAlignment="1">
      <alignment horizontal="right"/>
    </xf>
    <xf numFmtId="44" fontId="2" fillId="0" borderId="0" xfId="0" applyNumberFormat="1" applyFont="1"/>
    <xf numFmtId="0" fontId="7" fillId="0" borderId="48" xfId="0" applyFont="1" applyBorder="1"/>
    <xf numFmtId="0" fontId="7" fillId="0" borderId="49" xfId="0" applyFont="1" applyBorder="1"/>
    <xf numFmtId="4" fontId="12" fillId="0" borderId="4" xfId="0" applyNumberFormat="1" applyFont="1" applyBorder="1" applyAlignment="1">
      <alignment horizontal="right"/>
    </xf>
    <xf numFmtId="0" fontId="12" fillId="0" borderId="7" xfId="0" applyFont="1" applyBorder="1"/>
    <xf numFmtId="0" fontId="12" fillId="0" borderId="5" xfId="0" applyFont="1" applyBorder="1"/>
    <xf numFmtId="0" fontId="12" fillId="0" borderId="6" xfId="0" applyFont="1" applyBorder="1"/>
    <xf numFmtId="0" fontId="7" fillId="0" borderId="32" xfId="0" applyFont="1" applyBorder="1"/>
    <xf numFmtId="0" fontId="7" fillId="0" borderId="28" xfId="0" applyFont="1" applyBorder="1"/>
    <xf numFmtId="169" fontId="12" fillId="9" borderId="1" xfId="0" applyNumberFormat="1" applyFont="1" applyFill="1" applyBorder="1" applyAlignment="1">
      <alignment horizontal="right"/>
    </xf>
    <xf numFmtId="169" fontId="12" fillId="0" borderId="1" xfId="0" applyNumberFormat="1" applyFont="1" applyBorder="1" applyAlignment="1">
      <alignment horizontal="right"/>
    </xf>
    <xf numFmtId="0" fontId="7" fillId="0" borderId="0" xfId="0" applyFont="1" applyAlignment="1">
      <alignment horizontal="right" vertical="center"/>
    </xf>
    <xf numFmtId="0" fontId="7" fillId="7" borderId="16" xfId="0" applyFont="1" applyFill="1" applyBorder="1" applyProtection="1">
      <protection locked="0"/>
    </xf>
    <xf numFmtId="0" fontId="7" fillId="2" borderId="7" xfId="0" applyFont="1" applyFill="1" applyBorder="1" applyProtection="1">
      <protection locked="0"/>
    </xf>
    <xf numFmtId="168" fontId="7" fillId="0" borderId="19" xfId="0" applyNumberFormat="1" applyFont="1" applyBorder="1" applyProtection="1">
      <protection locked="0"/>
    </xf>
    <xf numFmtId="0" fontId="7" fillId="7" borderId="3" xfId="0" applyFont="1" applyFill="1" applyBorder="1" applyProtection="1">
      <protection locked="0"/>
    </xf>
    <xf numFmtId="0" fontId="7" fillId="7" borderId="47" xfId="0" applyFont="1" applyFill="1" applyBorder="1" applyProtection="1">
      <protection locked="0"/>
    </xf>
    <xf numFmtId="0" fontId="7" fillId="2" borderId="41" xfId="0" applyFont="1" applyFill="1" applyBorder="1" applyProtection="1">
      <protection locked="0"/>
    </xf>
    <xf numFmtId="168" fontId="7" fillId="0" borderId="44" xfId="0" applyNumberFormat="1" applyFont="1" applyBorder="1" applyProtection="1">
      <protection locked="0"/>
    </xf>
    <xf numFmtId="0" fontId="7" fillId="0" borderId="50" xfId="0" applyFont="1" applyBorder="1"/>
    <xf numFmtId="0" fontId="7" fillId="0" borderId="51" xfId="0" applyFont="1" applyBorder="1"/>
    <xf numFmtId="0" fontId="7" fillId="0" borderId="41" xfId="0" applyFont="1" applyBorder="1"/>
    <xf numFmtId="0" fontId="7" fillId="0" borderId="39" xfId="0" applyFont="1" applyBorder="1" applyAlignment="1">
      <alignment horizontal="center"/>
    </xf>
    <xf numFmtId="0" fontId="7" fillId="0" borderId="40" xfId="0" applyFont="1" applyBorder="1"/>
    <xf numFmtId="0" fontId="7" fillId="0" borderId="21" xfId="0" applyFont="1" applyBorder="1"/>
    <xf numFmtId="0" fontId="7" fillId="0" borderId="23" xfId="0" applyFont="1" applyBorder="1"/>
    <xf numFmtId="7" fontId="2" fillId="0" borderId="21" xfId="0" applyNumberFormat="1" applyFont="1" applyBorder="1"/>
    <xf numFmtId="7" fontId="2" fillId="0" borderId="23" xfId="0" applyNumberFormat="1" applyFont="1" applyBorder="1"/>
    <xf numFmtId="0" fontId="2" fillId="0" borderId="21" xfId="0" applyFont="1" applyBorder="1"/>
    <xf numFmtId="0" fontId="7" fillId="0" borderId="7" xfId="0" applyFont="1" applyBorder="1"/>
    <xf numFmtId="0" fontId="7" fillId="0" borderId="6" xfId="0" applyFont="1" applyBorder="1"/>
    <xf numFmtId="7" fontId="2" fillId="0" borderId="7" xfId="0" applyNumberFormat="1" applyFont="1" applyBorder="1"/>
    <xf numFmtId="7" fontId="2" fillId="0" borderId="6" xfId="0" applyNumberFormat="1" applyFont="1" applyBorder="1"/>
    <xf numFmtId="0" fontId="2" fillId="0" borderId="5" xfId="0" applyFont="1" applyBorder="1"/>
    <xf numFmtId="0" fontId="7" fillId="0" borderId="52" xfId="0" applyFont="1" applyBorder="1"/>
    <xf numFmtId="7" fontId="2" fillId="0" borderId="50" xfId="0" applyNumberFormat="1" applyFont="1" applyBorder="1"/>
    <xf numFmtId="7" fontId="2" fillId="0" borderId="52" xfId="0" applyNumberFormat="1" applyFont="1" applyBorder="1"/>
    <xf numFmtId="0" fontId="7" fillId="0" borderId="53" xfId="0" applyFont="1" applyBorder="1"/>
    <xf numFmtId="0" fontId="2" fillId="0" borderId="53" xfId="0" applyFont="1" applyBorder="1"/>
    <xf numFmtId="0" fontId="5" fillId="0" borderId="0" xfId="0" applyFont="1"/>
    <xf numFmtId="0" fontId="2" fillId="0" borderId="1" xfId="0" applyFont="1" applyBorder="1" applyAlignment="1">
      <alignment horizontal="left"/>
    </xf>
    <xf numFmtId="0" fontId="2" fillId="0" borderId="54" xfId="0" applyFont="1" applyBorder="1" applyAlignment="1">
      <alignment horizontal="center"/>
    </xf>
    <xf numFmtId="0" fontId="2" fillId="0" borderId="61" xfId="0" applyFont="1" applyBorder="1" applyAlignment="1">
      <alignment horizontal="center"/>
    </xf>
    <xf numFmtId="0" fontId="2" fillId="0" borderId="3" xfId="0" applyFont="1" applyBorder="1" applyAlignment="1">
      <alignment horizontal="center"/>
    </xf>
    <xf numFmtId="0" fontId="2" fillId="0" borderId="16" xfId="0" applyFont="1" applyBorder="1" applyAlignment="1">
      <alignment horizontal="center"/>
    </xf>
    <xf numFmtId="0" fontId="2" fillId="0" borderId="20" xfId="0" applyFont="1" applyBorder="1" applyAlignment="1">
      <alignment horizontal="center"/>
    </xf>
    <xf numFmtId="164" fontId="2" fillId="0" borderId="1" xfId="0" applyNumberFormat="1" applyFont="1" applyBorder="1"/>
    <xf numFmtId="164" fontId="2" fillId="0" borderId="0" xfId="0" applyNumberFormat="1" applyFont="1"/>
    <xf numFmtId="0" fontId="14" fillId="0" borderId="0" xfId="0" applyFont="1" applyAlignment="1">
      <alignment horizontal="right"/>
    </xf>
    <xf numFmtId="49" fontId="7" fillId="0" borderId="0" xfId="0" applyNumberFormat="1" applyFont="1" applyAlignment="1">
      <alignment horizontal="left"/>
    </xf>
    <xf numFmtId="0" fontId="13" fillId="0" borderId="10" xfId="0" applyFont="1" applyBorder="1" applyAlignment="1">
      <alignment horizontal="center" vertical="top"/>
    </xf>
    <xf numFmtId="0" fontId="13" fillId="0" borderId="3" xfId="0" applyFont="1" applyBorder="1" applyAlignment="1">
      <alignment horizontal="center" textRotation="90"/>
    </xf>
    <xf numFmtId="0" fontId="1" fillId="0" borderId="0" xfId="0" applyFont="1"/>
    <xf numFmtId="0" fontId="0" fillId="0" borderId="0" xfId="0"/>
    <xf numFmtId="0" fontId="3" fillId="0" borderId="1" xfId="0" applyFont="1" applyBorder="1"/>
    <xf numFmtId="0" fontId="2" fillId="0" borderId="1" xfId="0" applyFont="1" applyBorder="1"/>
    <xf numFmtId="0" fontId="3" fillId="0" borderId="0" xfId="0" applyFont="1" applyAlignment="1">
      <alignment horizontal="left" vertical="center" wrapText="1"/>
    </xf>
    <xf numFmtId="0" fontId="2" fillId="0" borderId="0" xfId="0" applyFont="1" applyAlignment="1">
      <alignment horizontal="left" vertical="top" wrapText="1"/>
    </xf>
    <xf numFmtId="0" fontId="5" fillId="0" borderId="0" xfId="0" applyFont="1" applyAlignment="1">
      <alignment horizontal="left" vertical="center" wrapText="1"/>
    </xf>
    <xf numFmtId="0" fontId="2" fillId="0" borderId="2" xfId="0" applyFont="1" applyBorder="1" applyAlignment="1">
      <alignment horizontal="center"/>
    </xf>
    <xf numFmtId="0" fontId="2" fillId="0" borderId="2" xfId="0" applyFont="1" applyBorder="1"/>
    <xf numFmtId="0" fontId="2" fillId="0" borderId="0" xfId="0" applyFont="1" applyAlignment="1">
      <alignment wrapText="1"/>
    </xf>
    <xf numFmtId="0" fontId="3" fillId="0" borderId="0" xfId="0" applyFont="1" applyAlignment="1">
      <alignment horizontal="left"/>
    </xf>
    <xf numFmtId="0" fontId="2" fillId="0" borderId="0" xfId="0" applyFont="1" applyAlignment="1">
      <alignment horizontal="left" vertical="center" wrapText="1"/>
    </xf>
    <xf numFmtId="0" fontId="5" fillId="0" borderId="0" xfId="0" applyFont="1" applyAlignment="1">
      <alignment horizontal="left" vertical="top" wrapText="1"/>
    </xf>
    <xf numFmtId="0" fontId="2" fillId="0" borderId="0" xfId="0" applyFont="1" applyAlignment="1">
      <alignment horizontal="center" vertical="center" wrapText="1"/>
    </xf>
    <xf numFmtId="0" fontId="2" fillId="0" borderId="0" xfId="0" applyFont="1" applyAlignment="1">
      <alignment horizontal="left" wrapText="1"/>
    </xf>
    <xf numFmtId="0" fontId="2" fillId="0" borderId="0" xfId="0" applyFont="1"/>
    <xf numFmtId="0" fontId="8" fillId="0" borderId="0" xfId="0" applyFont="1" applyAlignment="1">
      <alignment horizontal="left" wrapText="1"/>
    </xf>
    <xf numFmtId="0" fontId="3" fillId="0" borderId="0" xfId="0" applyFont="1" applyAlignment="1">
      <alignment wrapText="1"/>
    </xf>
    <xf numFmtId="0" fontId="13" fillId="0" borderId="10" xfId="0" applyFont="1" applyBorder="1" applyAlignment="1">
      <alignment horizontal="center" vertical="top"/>
    </xf>
    <xf numFmtId="0" fontId="2" fillId="0" borderId="10" xfId="0" applyFont="1" applyBorder="1"/>
    <xf numFmtId="0" fontId="7" fillId="0" borderId="2" xfId="0" applyFont="1" applyBorder="1" applyAlignment="1">
      <alignment horizontal="center" vertical="center"/>
    </xf>
    <xf numFmtId="0" fontId="7" fillId="0" borderId="4" xfId="0" applyFont="1" applyBorder="1" applyAlignment="1">
      <alignment horizontal="center"/>
    </xf>
    <xf numFmtId="0" fontId="2" fillId="0" borderId="4" xfId="0" applyFont="1" applyBorder="1"/>
    <xf numFmtId="0" fontId="13" fillId="0" borderId="10" xfId="0" applyFont="1" applyBorder="1" applyAlignment="1">
      <alignment vertical="top"/>
    </xf>
    <xf numFmtId="0" fontId="2" fillId="0" borderId="4" xfId="0" applyFont="1" applyBorder="1" applyAlignment="1">
      <alignment horizontal="center"/>
    </xf>
    <xf numFmtId="0" fontId="7" fillId="0" borderId="0" xfId="0" applyFont="1"/>
    <xf numFmtId="0" fontId="12" fillId="0" borderId="0" xfId="0" applyFont="1"/>
    <xf numFmtId="0" fontId="13" fillId="0" borderId="8" xfId="0" applyFont="1" applyBorder="1" applyAlignment="1">
      <alignment horizontal="center"/>
    </xf>
    <xf numFmtId="0" fontId="2" fillId="0" borderId="8" xfId="0" applyFont="1" applyBorder="1"/>
    <xf numFmtId="0" fontId="13" fillId="0" borderId="8" xfId="0" applyFont="1" applyBorder="1"/>
    <xf numFmtId="0" fontId="13" fillId="0" borderId="0" xfId="0" applyFont="1" applyAlignment="1">
      <alignment vertical="top" wrapText="1"/>
    </xf>
    <xf numFmtId="0" fontId="7" fillId="0" borderId="2" xfId="0" applyFont="1" applyBorder="1"/>
    <xf numFmtId="165" fontId="7" fillId="0" borderId="4" xfId="0" applyNumberFormat="1" applyFont="1" applyBorder="1" applyAlignment="1">
      <alignment horizontal="right"/>
    </xf>
    <xf numFmtId="0" fontId="7" fillId="0" borderId="0" xfId="0" applyFont="1" applyProtection="1">
      <protection locked="0"/>
    </xf>
    <xf numFmtId="0" fontId="0" fillId="0" borderId="0" xfId="0" applyProtection="1">
      <protection locked="0"/>
    </xf>
    <xf numFmtId="0" fontId="7" fillId="0" borderId="0" xfId="0" applyFont="1" applyAlignment="1">
      <alignment horizontal="left"/>
    </xf>
    <xf numFmtId="166" fontId="7" fillId="4" borderId="0" xfId="0" applyNumberFormat="1" applyFont="1" applyFill="1" applyAlignment="1">
      <alignment horizontal="center"/>
    </xf>
    <xf numFmtId="0" fontId="13" fillId="0" borderId="0" xfId="0" applyFont="1" applyAlignment="1">
      <alignment horizontal="left" vertical="top" wrapText="1" readingOrder="1"/>
    </xf>
    <xf numFmtId="39" fontId="2" fillId="0" borderId="0" xfId="0" applyNumberFormat="1" applyFont="1" applyAlignment="1">
      <alignment horizontal="right"/>
    </xf>
    <xf numFmtId="39" fontId="7" fillId="0" borderId="0" xfId="0" applyNumberFormat="1" applyFont="1" applyAlignment="1">
      <alignment horizontal="right"/>
    </xf>
    <xf numFmtId="39" fontId="7" fillId="0" borderId="8" xfId="0" applyNumberFormat="1" applyFont="1" applyBorder="1" applyAlignment="1">
      <alignment horizontal="right"/>
    </xf>
    <xf numFmtId="165" fontId="7" fillId="4" borderId="4" xfId="0" applyNumberFormat="1" applyFont="1" applyFill="1" applyBorder="1" applyAlignment="1" applyProtection="1">
      <alignment horizontal="right"/>
      <protection locked="0"/>
    </xf>
    <xf numFmtId="0" fontId="2" fillId="0" borderId="4" xfId="0" applyFont="1" applyBorder="1" applyProtection="1">
      <protection locked="0"/>
    </xf>
    <xf numFmtId="165" fontId="7" fillId="3" borderId="4" xfId="0" applyNumberFormat="1" applyFont="1" applyFill="1" applyBorder="1" applyAlignment="1" applyProtection="1">
      <alignment horizontal="right"/>
      <protection locked="0"/>
    </xf>
    <xf numFmtId="0" fontId="7" fillId="2" borderId="4" xfId="0" applyFont="1" applyFill="1" applyBorder="1" applyAlignment="1" applyProtection="1">
      <alignment shrinkToFit="1"/>
      <protection locked="0"/>
    </xf>
    <xf numFmtId="0" fontId="7" fillId="2" borderId="4" xfId="0" applyFont="1" applyFill="1" applyBorder="1" applyAlignment="1" applyProtection="1">
      <alignment horizontal="left"/>
      <protection locked="0"/>
    </xf>
    <xf numFmtId="0" fontId="7" fillId="2" borderId="5" xfId="0" applyFont="1" applyFill="1" applyBorder="1" applyAlignment="1" applyProtection="1">
      <alignment horizontal="left" shrinkToFit="1"/>
      <protection locked="0"/>
    </xf>
    <xf numFmtId="0" fontId="2" fillId="0" borderId="5" xfId="0" applyFont="1" applyBorder="1" applyProtection="1">
      <protection locked="0"/>
    </xf>
    <xf numFmtId="0" fontId="2" fillId="0" borderId="6" xfId="0" applyFont="1" applyBorder="1" applyProtection="1">
      <protection locked="0"/>
    </xf>
    <xf numFmtId="0" fontId="7" fillId="2" borderId="0" xfId="0" applyFont="1" applyFill="1" applyProtection="1">
      <protection locked="0"/>
    </xf>
    <xf numFmtId="0" fontId="2" fillId="0" borderId="0" xfId="0" applyFont="1" applyProtection="1">
      <protection locked="0"/>
    </xf>
    <xf numFmtId="0" fontId="7" fillId="2" borderId="5" xfId="0" applyFont="1" applyFill="1" applyBorder="1" applyAlignment="1" applyProtection="1">
      <alignment horizontal="left"/>
      <protection locked="0"/>
    </xf>
    <xf numFmtId="0" fontId="7" fillId="0" borderId="1" xfId="0" applyFont="1" applyBorder="1"/>
    <xf numFmtId="7" fontId="7" fillId="0" borderId="0" xfId="0" applyNumberFormat="1" applyFont="1" applyProtection="1">
      <protection locked="0"/>
    </xf>
    <xf numFmtId="0" fontId="4" fillId="0" borderId="1" xfId="0" applyFont="1" applyBorder="1"/>
    <xf numFmtId="0" fontId="7" fillId="2" borderId="5" xfId="0" applyFont="1" applyFill="1" applyBorder="1" applyAlignment="1">
      <alignment horizontal="left" shrinkToFit="1"/>
    </xf>
    <xf numFmtId="0" fontId="2" fillId="0" borderId="5" xfId="0" applyFont="1" applyBorder="1"/>
    <xf numFmtId="0" fontId="7" fillId="2" borderId="5" xfId="0" applyFont="1" applyFill="1" applyBorder="1" applyProtection="1">
      <protection locked="0"/>
    </xf>
    <xf numFmtId="0" fontId="11" fillId="2" borderId="5" xfId="0" applyFont="1" applyFill="1" applyBorder="1" applyAlignment="1" applyProtection="1">
      <alignment shrinkToFit="1"/>
      <protection locked="0"/>
    </xf>
    <xf numFmtId="0" fontId="7" fillId="2" borderId="5" xfId="0" applyFont="1" applyFill="1" applyBorder="1" applyAlignment="1" applyProtection="1">
      <alignment shrinkToFit="1"/>
      <protection locked="0"/>
    </xf>
    <xf numFmtId="49" fontId="7" fillId="3" borderId="5" xfId="0" applyNumberFormat="1" applyFont="1" applyFill="1" applyBorder="1" applyAlignment="1" applyProtection="1">
      <alignment horizontal="left"/>
      <protection locked="0"/>
    </xf>
    <xf numFmtId="0" fontId="7" fillId="2" borderId="7" xfId="0" applyFont="1" applyFill="1" applyBorder="1" applyAlignment="1" applyProtection="1">
      <alignment horizontal="left"/>
      <protection locked="0"/>
    </xf>
    <xf numFmtId="164" fontId="7" fillId="2" borderId="5" xfId="0" applyNumberFormat="1" applyFont="1" applyFill="1" applyBorder="1" applyAlignment="1" applyProtection="1">
      <alignment horizontal="left"/>
      <protection locked="0"/>
    </xf>
    <xf numFmtId="0" fontId="12" fillId="0" borderId="0" xfId="0" applyFont="1" applyAlignment="1">
      <alignment horizontal="center"/>
    </xf>
    <xf numFmtId="165" fontId="7" fillId="0" borderId="5" xfId="0" applyNumberFormat="1" applyFont="1" applyBorder="1" applyAlignment="1">
      <alignment horizontal="right"/>
    </xf>
    <xf numFmtId="0" fontId="7" fillId="2" borderId="4" xfId="0" applyFont="1" applyFill="1" applyBorder="1" applyAlignment="1">
      <alignment horizontal="left" shrinkToFit="1"/>
    </xf>
    <xf numFmtId="0" fontId="7" fillId="2" borderId="4" xfId="0" applyFont="1" applyFill="1" applyBorder="1" applyAlignment="1" applyProtection="1">
      <alignment horizontal="center"/>
      <protection locked="0"/>
    </xf>
    <xf numFmtId="0" fontId="7" fillId="0" borderId="5" xfId="0" applyFont="1" applyBorder="1" applyAlignment="1" applyProtection="1">
      <alignment horizontal="center"/>
      <protection locked="0"/>
    </xf>
    <xf numFmtId="164" fontId="7" fillId="2" borderId="4" xfId="0" applyNumberFormat="1" applyFont="1" applyFill="1" applyBorder="1" applyAlignment="1" applyProtection="1">
      <alignment horizontal="left"/>
      <protection locked="0"/>
    </xf>
    <xf numFmtId="0" fontId="7" fillId="2" borderId="4" xfId="0" applyFont="1" applyFill="1" applyBorder="1" applyAlignment="1" applyProtection="1">
      <alignment horizontal="left" shrinkToFit="1"/>
      <protection locked="0"/>
    </xf>
    <xf numFmtId="165" fontId="7" fillId="2" borderId="4" xfId="0" applyNumberFormat="1" applyFont="1" applyFill="1" applyBorder="1" applyAlignment="1" applyProtection="1">
      <alignment horizontal="right"/>
      <protection locked="0"/>
    </xf>
    <xf numFmtId="167" fontId="12" fillId="0" borderId="9" xfId="0" applyNumberFormat="1" applyFont="1" applyBorder="1" applyAlignment="1">
      <alignment horizontal="right"/>
    </xf>
    <xf numFmtId="0" fontId="2" fillId="0" borderId="9" xfId="0" applyFont="1" applyBorder="1"/>
    <xf numFmtId="0" fontId="13" fillId="0" borderId="10" xfId="0" applyFont="1" applyBorder="1" applyAlignment="1">
      <alignment horizontal="center"/>
    </xf>
    <xf numFmtId="0" fontId="0" fillId="0" borderId="10" xfId="0" applyBorder="1" applyAlignment="1">
      <alignment horizontal="center"/>
    </xf>
    <xf numFmtId="39" fontId="2" fillId="0" borderId="8" xfId="0" applyNumberFormat="1" applyFont="1" applyBorder="1" applyAlignment="1">
      <alignment horizontal="right"/>
    </xf>
    <xf numFmtId="14" fontId="2" fillId="0" borderId="4" xfId="0" applyNumberFormat="1" applyFont="1" applyBorder="1" applyAlignment="1">
      <alignment horizontal="center"/>
    </xf>
    <xf numFmtId="166" fontId="7" fillId="0" borderId="18" xfId="0" applyNumberFormat="1" applyFont="1" applyBorder="1" applyAlignment="1">
      <alignment horizontal="right"/>
    </xf>
    <xf numFmtId="0" fontId="2" fillId="0" borderId="17" xfId="0" applyFont="1" applyBorder="1"/>
    <xf numFmtId="165" fontId="7" fillId="5" borderId="7" xfId="0" applyNumberFormat="1" applyFont="1" applyFill="1" applyBorder="1" applyAlignment="1">
      <alignment horizontal="right"/>
    </xf>
    <xf numFmtId="0" fontId="2" fillId="0" borderId="6" xfId="0" applyFont="1" applyBorder="1"/>
    <xf numFmtId="0" fontId="7" fillId="0" borderId="11" xfId="0" applyFont="1" applyBorder="1" applyAlignment="1">
      <alignment horizontal="center"/>
    </xf>
    <xf numFmtId="0" fontId="2" fillId="0" borderId="11" xfId="0" applyFont="1" applyBorder="1"/>
    <xf numFmtId="165" fontId="12" fillId="0" borderId="21" xfId="0" applyNumberFormat="1" applyFont="1" applyBorder="1"/>
    <xf numFmtId="0" fontId="2" fillId="0" borderId="23" xfId="0" applyFont="1" applyBorder="1"/>
    <xf numFmtId="167" fontId="12" fillId="0" borderId="29" xfId="0" applyNumberFormat="1" applyFont="1" applyBorder="1"/>
    <xf numFmtId="0" fontId="2" fillId="0" borderId="30" xfId="0" applyFont="1" applyBorder="1"/>
    <xf numFmtId="165" fontId="7" fillId="0" borderId="18" xfId="0" applyNumberFormat="1" applyFont="1" applyBorder="1" applyAlignment="1">
      <alignment horizontal="right"/>
    </xf>
    <xf numFmtId="0" fontId="7" fillId="0" borderId="18" xfId="0" applyFont="1" applyBorder="1" applyAlignment="1">
      <alignment horizontal="center" wrapText="1"/>
    </xf>
    <xf numFmtId="4" fontId="12" fillId="0" borderId="21" xfId="0" applyNumberFormat="1" applyFont="1" applyBorder="1"/>
    <xf numFmtId="0" fontId="7" fillId="0" borderId="7" xfId="0" applyFont="1" applyBorder="1" applyAlignment="1">
      <alignment horizontal="center"/>
    </xf>
    <xf numFmtId="0" fontId="5" fillId="0" borderId="14" xfId="0" applyFont="1" applyBorder="1" applyAlignment="1">
      <alignment horizontal="center"/>
    </xf>
    <xf numFmtId="0" fontId="2" fillId="0" borderId="15" xfId="0" applyFont="1" applyBorder="1"/>
    <xf numFmtId="0" fontId="7" fillId="0" borderId="4" xfId="0" applyFont="1" applyBorder="1" applyAlignment="1">
      <alignment horizontal="left"/>
    </xf>
    <xf numFmtId="39" fontId="7" fillId="0" borderId="18" xfId="0" applyNumberFormat="1" applyFont="1" applyBorder="1" applyAlignment="1">
      <alignment horizontal="right"/>
    </xf>
    <xf numFmtId="165" fontId="7" fillId="2" borderId="7" xfId="0" applyNumberFormat="1" applyFont="1" applyFill="1" applyBorder="1" applyAlignment="1" applyProtection="1">
      <alignment horizontal="right"/>
      <protection locked="0"/>
    </xf>
    <xf numFmtId="0" fontId="13" fillId="2" borderId="5" xfId="0" applyFont="1" applyFill="1" applyBorder="1" applyProtection="1">
      <protection locked="0"/>
    </xf>
    <xf numFmtId="165" fontId="7" fillId="0" borderId="7" xfId="0" applyNumberFormat="1" applyFont="1" applyBorder="1" applyAlignment="1">
      <alignment horizontal="right"/>
    </xf>
    <xf numFmtId="0" fontId="7" fillId="0" borderId="4" xfId="0" applyFont="1" applyBorder="1" applyAlignment="1">
      <alignment shrinkToFit="1"/>
    </xf>
    <xf numFmtId="39" fontId="7" fillId="0" borderId="2" xfId="0" applyNumberFormat="1" applyFont="1" applyBorder="1" applyAlignment="1">
      <alignment horizontal="center" vertical="center"/>
    </xf>
    <xf numFmtId="0" fontId="7" fillId="0" borderId="5" xfId="0" applyFont="1" applyBorder="1" applyAlignment="1">
      <alignment shrinkToFit="1"/>
    </xf>
    <xf numFmtId="0" fontId="2" fillId="0" borderId="7" xfId="0" applyFont="1" applyBorder="1" applyAlignment="1">
      <alignment horizontal="center"/>
    </xf>
    <xf numFmtId="0" fontId="2" fillId="0" borderId="12" xfId="0" applyFont="1" applyBorder="1" applyAlignment="1">
      <alignment horizontal="center"/>
    </xf>
    <xf numFmtId="0" fontId="2" fillId="0" borderId="16" xfId="0" applyFont="1" applyBorder="1"/>
    <xf numFmtId="0" fontId="2" fillId="0" borderId="13" xfId="0" applyFont="1" applyBorder="1"/>
    <xf numFmtId="0" fontId="7" fillId="0" borderId="5" xfId="0" applyFont="1" applyBorder="1"/>
    <xf numFmtId="4" fontId="12" fillId="0" borderId="25" xfId="0" applyNumberFormat="1" applyFont="1" applyBorder="1" applyAlignment="1">
      <alignment horizontal="center"/>
    </xf>
    <xf numFmtId="0" fontId="2" fillId="0" borderId="26" xfId="0" applyFont="1" applyBorder="1"/>
    <xf numFmtId="0" fontId="2" fillId="0" borderId="27" xfId="0" applyFont="1" applyBorder="1"/>
    <xf numFmtId="0" fontId="2" fillId="0" borderId="32" xfId="0" applyFont="1" applyBorder="1"/>
    <xf numFmtId="0" fontId="2" fillId="0" borderId="28" xfId="0" applyFont="1" applyBorder="1"/>
    <xf numFmtId="0" fontId="12" fillId="0" borderId="1" xfId="0" applyFont="1" applyBorder="1" applyAlignment="1">
      <alignment horizontal="left"/>
    </xf>
    <xf numFmtId="0" fontId="12" fillId="0" borderId="21" xfId="0" applyFont="1" applyBorder="1"/>
    <xf numFmtId="0" fontId="2" fillId="0" borderId="22" xfId="0" applyFont="1" applyBorder="1"/>
    <xf numFmtId="0" fontId="7" fillId="0" borderId="5" xfId="0" applyFont="1" applyBorder="1" applyAlignment="1">
      <alignment horizontal="left"/>
    </xf>
    <xf numFmtId="0" fontId="7" fillId="0" borderId="4" xfId="0" applyFont="1" applyBorder="1" applyAlignment="1">
      <alignment horizontal="left" shrinkToFit="1"/>
    </xf>
    <xf numFmtId="0" fontId="7" fillId="0" borderId="5" xfId="0" applyFont="1" applyBorder="1" applyAlignment="1">
      <alignment horizontal="left" shrinkToFit="1"/>
    </xf>
    <xf numFmtId="0" fontId="13" fillId="0" borderId="4" xfId="0" applyFont="1" applyBorder="1"/>
    <xf numFmtId="0" fontId="13" fillId="0" borderId="5" xfId="0" applyFont="1" applyBorder="1"/>
    <xf numFmtId="0" fontId="13" fillId="0" borderId="39" xfId="0" applyFont="1" applyBorder="1"/>
    <xf numFmtId="0" fontId="2" fillId="0" borderId="39" xfId="0" applyFont="1" applyBorder="1"/>
    <xf numFmtId="0" fontId="2" fillId="0" borderId="40" xfId="0" applyFont="1" applyBorder="1"/>
    <xf numFmtId="165" fontId="7" fillId="6" borderId="7" xfId="0" applyNumberFormat="1" applyFont="1" applyFill="1" applyBorder="1" applyAlignment="1" applyProtection="1">
      <alignment horizontal="right"/>
      <protection locked="0"/>
    </xf>
    <xf numFmtId="165" fontId="7" fillId="0" borderId="41" xfId="0" applyNumberFormat="1" applyFont="1" applyBorder="1" applyAlignment="1">
      <alignment horizontal="right"/>
    </xf>
    <xf numFmtId="165" fontId="12" fillId="0" borderId="21" xfId="0" applyNumberFormat="1" applyFont="1" applyBorder="1" applyAlignment="1">
      <alignment horizontal="right"/>
    </xf>
    <xf numFmtId="165" fontId="7" fillId="6" borderId="41" xfId="0" applyNumberFormat="1" applyFont="1" applyFill="1" applyBorder="1" applyAlignment="1" applyProtection="1">
      <alignment horizontal="right"/>
      <protection locked="0"/>
    </xf>
    <xf numFmtId="0" fontId="2" fillId="0" borderId="40" xfId="0" applyFont="1" applyBorder="1" applyProtection="1">
      <protection locked="0"/>
    </xf>
    <xf numFmtId="0" fontId="2" fillId="0" borderId="33" xfId="0" applyFont="1" applyBorder="1" applyAlignment="1">
      <alignment horizontal="center" wrapText="1"/>
    </xf>
    <xf numFmtId="0" fontId="2" fillId="0" borderId="34" xfId="0" applyFont="1" applyBorder="1"/>
    <xf numFmtId="0" fontId="2" fillId="0" borderId="35" xfId="0" applyFont="1" applyBorder="1"/>
    <xf numFmtId="0" fontId="2" fillId="0" borderId="36" xfId="0" applyFont="1" applyBorder="1"/>
    <xf numFmtId="165" fontId="7" fillId="2" borderId="18" xfId="0" applyNumberFormat="1" applyFont="1" applyFill="1" applyBorder="1" applyAlignment="1" applyProtection="1">
      <alignment horizontal="right"/>
      <protection locked="0"/>
    </xf>
    <xf numFmtId="0" fontId="2" fillId="0" borderId="17" xfId="0" applyFont="1" applyBorder="1" applyProtection="1">
      <protection locked="0"/>
    </xf>
    <xf numFmtId="165" fontId="7" fillId="0" borderId="41" xfId="0" applyNumberFormat="1" applyFont="1" applyBorder="1"/>
    <xf numFmtId="167" fontId="12" fillId="0" borderId="29" xfId="0" applyNumberFormat="1" applyFont="1" applyBorder="1" applyAlignment="1">
      <alignment horizontal="right"/>
    </xf>
    <xf numFmtId="0" fontId="7" fillId="0" borderId="8" xfId="0" applyFont="1" applyBorder="1" applyAlignment="1">
      <alignment shrinkToFit="1"/>
    </xf>
    <xf numFmtId="0" fontId="2" fillId="0" borderId="1" xfId="0" applyFont="1" applyBorder="1" applyAlignment="1">
      <alignment horizontal="center"/>
    </xf>
    <xf numFmtId="0" fontId="5" fillId="0" borderId="11" xfId="0" applyFont="1" applyBorder="1" applyAlignment="1">
      <alignment horizontal="center"/>
    </xf>
    <xf numFmtId="0" fontId="7" fillId="0" borderId="5" xfId="0" applyFont="1" applyBorder="1" applyAlignment="1">
      <alignment horizontal="center"/>
    </xf>
    <xf numFmtId="0" fontId="7" fillId="0" borderId="7" xfId="0" applyFont="1" applyBorder="1" applyAlignment="1">
      <alignment horizontal="center" wrapText="1"/>
    </xf>
    <xf numFmtId="166" fontId="7" fillId="0" borderId="7" xfId="0" applyNumberFormat="1" applyFont="1" applyBorder="1" applyAlignment="1">
      <alignment horizontal="right"/>
    </xf>
    <xf numFmtId="164" fontId="7" fillId="2" borderId="7" xfId="0" applyNumberFormat="1" applyFont="1" applyFill="1" applyBorder="1" applyAlignment="1" applyProtection="1">
      <alignment horizontal="center"/>
      <protection locked="0"/>
    </xf>
    <xf numFmtId="164" fontId="7" fillId="2" borderId="4" xfId="0" applyNumberFormat="1" applyFont="1" applyFill="1" applyBorder="1" applyAlignment="1" applyProtection="1">
      <alignment horizontal="center"/>
      <protection locked="0"/>
    </xf>
    <xf numFmtId="0" fontId="2" fillId="0" borderId="45" xfId="0" applyFont="1" applyBorder="1" applyAlignment="1">
      <alignment horizontal="center"/>
    </xf>
    <xf numFmtId="0" fontId="7" fillId="0" borderId="4" xfId="0" applyFont="1" applyBorder="1" applyAlignment="1">
      <alignment horizontal="center" wrapText="1"/>
    </xf>
    <xf numFmtId="7" fontId="12" fillId="0" borderId="25" xfId="0" applyNumberFormat="1" applyFont="1" applyBorder="1" applyAlignment="1">
      <alignment horizontal="center"/>
    </xf>
    <xf numFmtId="166" fontId="7" fillId="0" borderId="41" xfId="0" applyNumberFormat="1" applyFont="1" applyBorder="1" applyAlignment="1">
      <alignment horizontal="right"/>
    </xf>
    <xf numFmtId="0" fontId="12" fillId="0" borderId="29" xfId="0" applyFont="1" applyBorder="1"/>
    <xf numFmtId="165" fontId="7" fillId="2" borderId="41" xfId="0" applyNumberFormat="1" applyFont="1" applyFill="1" applyBorder="1" applyAlignment="1" applyProtection="1">
      <alignment horizontal="right"/>
      <protection locked="0"/>
    </xf>
    <xf numFmtId="164" fontId="7" fillId="2" borderId="41" xfId="0" applyNumberFormat="1" applyFont="1" applyFill="1" applyBorder="1" applyAlignment="1" applyProtection="1">
      <alignment horizontal="center"/>
      <protection locked="0"/>
    </xf>
    <xf numFmtId="0" fontId="2" fillId="0" borderId="39" xfId="0" applyFont="1" applyBorder="1" applyProtection="1">
      <protection locked="0"/>
    </xf>
    <xf numFmtId="0" fontId="7" fillId="0" borderId="18" xfId="0" applyFont="1" applyBorder="1" applyAlignment="1">
      <alignment horizontal="center"/>
    </xf>
    <xf numFmtId="49" fontId="7" fillId="0" borderId="1" xfId="0" applyNumberFormat="1" applyFont="1" applyBorder="1" applyAlignment="1">
      <alignment horizontal="center"/>
    </xf>
    <xf numFmtId="2" fontId="7" fillId="0" borderId="7" xfId="0" applyNumberFormat="1" applyFont="1" applyBorder="1" applyAlignment="1">
      <alignment horizontal="center"/>
    </xf>
    <xf numFmtId="164" fontId="7" fillId="0" borderId="7" xfId="0" applyNumberFormat="1" applyFont="1" applyBorder="1" applyAlignment="1">
      <alignment horizontal="center"/>
    </xf>
    <xf numFmtId="0" fontId="12" fillId="0" borderId="29" xfId="0" applyFont="1" applyBorder="1" applyAlignment="1">
      <alignment horizontal="left" shrinkToFit="1"/>
    </xf>
    <xf numFmtId="0" fontId="12" fillId="0" borderId="18" xfId="0" applyFont="1" applyBorder="1"/>
    <xf numFmtId="0" fontId="2" fillId="0" borderId="18" xfId="0" applyFont="1" applyBorder="1"/>
    <xf numFmtId="0" fontId="7" fillId="0" borderId="4" xfId="0" applyFont="1" applyBorder="1"/>
    <xf numFmtId="0" fontId="3" fillId="0" borderId="0" xfId="0" applyFont="1"/>
    <xf numFmtId="0" fontId="7" fillId="0" borderId="45" xfId="0" applyFont="1" applyBorder="1" applyAlignment="1">
      <alignment horizontal="center"/>
    </xf>
    <xf numFmtId="0" fontId="7" fillId="0" borderId="1" xfId="0" applyFont="1" applyBorder="1" applyAlignment="1">
      <alignment horizontal="center"/>
    </xf>
    <xf numFmtId="0" fontId="3" fillId="0" borderId="1" xfId="0" applyFont="1" applyBorder="1" applyAlignment="1">
      <alignment horizontal="center"/>
    </xf>
    <xf numFmtId="168" fontId="7" fillId="0" borderId="18" xfId="0" applyNumberFormat="1" applyFont="1" applyBorder="1" applyAlignment="1">
      <alignment horizontal="center"/>
    </xf>
    <xf numFmtId="168" fontId="7" fillId="0" borderId="45" xfId="0" applyNumberFormat="1" applyFont="1" applyBorder="1" applyAlignment="1">
      <alignment horizontal="center"/>
    </xf>
    <xf numFmtId="165" fontId="7" fillId="5" borderId="18" xfId="0" applyNumberFormat="1" applyFont="1" applyFill="1" applyBorder="1" applyAlignment="1">
      <alignment horizontal="right"/>
    </xf>
    <xf numFmtId="167" fontId="12" fillId="0" borderId="7" xfId="0" applyNumberFormat="1" applyFont="1" applyBorder="1" applyAlignment="1">
      <alignment horizontal="right"/>
    </xf>
    <xf numFmtId="167" fontId="12" fillId="9" borderId="32" xfId="0" applyNumberFormat="1" applyFont="1" applyFill="1" applyBorder="1" applyAlignment="1">
      <alignment horizontal="right"/>
    </xf>
    <xf numFmtId="165" fontId="7" fillId="6" borderId="18" xfId="0" applyNumberFormat="1" applyFont="1" applyFill="1" applyBorder="1" applyAlignment="1" applyProtection="1">
      <alignment horizontal="right"/>
      <protection locked="0"/>
    </xf>
    <xf numFmtId="0" fontId="7" fillId="2" borderId="18" xfId="0" applyFont="1" applyFill="1" applyBorder="1" applyProtection="1">
      <protection locked="0"/>
    </xf>
    <xf numFmtId="49" fontId="7" fillId="2" borderId="7" xfId="0" applyNumberFormat="1" applyFont="1" applyFill="1" applyBorder="1" applyAlignment="1" applyProtection="1">
      <alignment horizontal="center" shrinkToFit="1"/>
      <protection locked="0"/>
    </xf>
    <xf numFmtId="0" fontId="12" fillId="0" borderId="32" xfId="0" applyFont="1" applyBorder="1" applyAlignment="1">
      <alignment horizontal="left"/>
    </xf>
    <xf numFmtId="167" fontId="12" fillId="0" borderId="32" xfId="0" applyNumberFormat="1" applyFont="1" applyBorder="1" applyAlignment="1">
      <alignment horizontal="right"/>
    </xf>
    <xf numFmtId="0" fontId="12" fillId="0" borderId="21" xfId="0" applyFont="1" applyBorder="1" applyAlignment="1">
      <alignment horizontal="left"/>
    </xf>
    <xf numFmtId="165" fontId="12" fillId="0" borderId="25" xfId="0" applyNumberFormat="1" applyFont="1" applyBorder="1" applyAlignment="1">
      <alignment horizontal="right"/>
    </xf>
    <xf numFmtId="0" fontId="12" fillId="0" borderId="7" xfId="0" applyFont="1" applyBorder="1" applyAlignment="1">
      <alignment horizontal="left"/>
    </xf>
    <xf numFmtId="0" fontId="7" fillId="0" borderId="12" xfId="0" applyFont="1" applyBorder="1" applyAlignment="1">
      <alignment horizontal="center"/>
    </xf>
    <xf numFmtId="0" fontId="7" fillId="2" borderId="41" xfId="0" applyFont="1" applyFill="1" applyBorder="1" applyAlignment="1" applyProtection="1">
      <alignment horizontal="left"/>
      <protection locked="0"/>
    </xf>
    <xf numFmtId="0" fontId="2" fillId="0" borderId="41" xfId="0" applyFont="1" applyBorder="1" applyAlignment="1">
      <alignment horizontal="center"/>
    </xf>
    <xf numFmtId="0" fontId="7" fillId="2" borderId="21" xfId="0" applyFont="1" applyFill="1" applyBorder="1" applyAlignment="1" applyProtection="1">
      <alignment horizontal="left"/>
      <protection locked="0"/>
    </xf>
    <xf numFmtId="0" fontId="2" fillId="0" borderId="22" xfId="0" applyFont="1" applyBorder="1" applyProtection="1">
      <protection locked="0"/>
    </xf>
    <xf numFmtId="0" fontId="2" fillId="0" borderId="23" xfId="0" applyFont="1" applyBorder="1" applyProtection="1">
      <protection locked="0"/>
    </xf>
    <xf numFmtId="0" fontId="2" fillId="0" borderId="21" xfId="0" applyFont="1" applyBorder="1" applyAlignment="1">
      <alignment horizontal="center"/>
    </xf>
    <xf numFmtId="0" fontId="7" fillId="0" borderId="14" xfId="0" applyFont="1" applyBorder="1" applyAlignment="1">
      <alignment horizontal="center"/>
    </xf>
    <xf numFmtId="0" fontId="2" fillId="0" borderId="0" xfId="0" applyFont="1" applyAlignment="1">
      <alignment horizontal="center"/>
    </xf>
    <xf numFmtId="0" fontId="7" fillId="0" borderId="2" xfId="0" applyFont="1" applyBorder="1" applyAlignment="1">
      <alignment horizontal="center"/>
    </xf>
    <xf numFmtId="0" fontId="2" fillId="0" borderId="24" xfId="0" applyFont="1" applyBorder="1" applyAlignment="1">
      <alignment horizontal="center" textRotation="90"/>
    </xf>
    <xf numFmtId="0" fontId="2" fillId="0" borderId="19" xfId="0" applyFont="1" applyBorder="1" applyAlignment="1">
      <alignment textRotation="90"/>
    </xf>
    <xf numFmtId="0" fontId="2" fillId="0" borderId="44" xfId="0" applyFont="1" applyBorder="1" applyAlignment="1">
      <alignment textRotation="90"/>
    </xf>
    <xf numFmtId="0" fontId="2" fillId="10" borderId="21" xfId="0" applyFont="1" applyFill="1" applyBorder="1" applyAlignment="1" applyProtection="1">
      <alignment horizontal="left"/>
      <protection locked="0"/>
    </xf>
    <xf numFmtId="0" fontId="2" fillId="10" borderId="7" xfId="0" applyFont="1" applyFill="1" applyBorder="1" applyAlignment="1" applyProtection="1">
      <alignment horizontal="left"/>
      <protection locked="0"/>
    </xf>
    <xf numFmtId="0" fontId="2" fillId="10" borderId="7" xfId="0" applyFont="1" applyFill="1" applyBorder="1" applyAlignment="1" applyProtection="1">
      <alignment horizontal="center"/>
      <protection locked="0"/>
    </xf>
    <xf numFmtId="0" fontId="2" fillId="0" borderId="5" xfId="0" applyFont="1" applyBorder="1" applyAlignment="1">
      <alignment horizontal="left"/>
    </xf>
    <xf numFmtId="0" fontId="2" fillId="0" borderId="48" xfId="0" applyFont="1" applyBorder="1" applyAlignment="1">
      <alignment horizontal="center"/>
    </xf>
    <xf numFmtId="0" fontId="2" fillId="0" borderId="49" xfId="0" applyFont="1" applyBorder="1"/>
    <xf numFmtId="0" fontId="2" fillId="0" borderId="48" xfId="0" applyFont="1" applyBorder="1"/>
    <xf numFmtId="0" fontId="2" fillId="0" borderId="55" xfId="0" applyFont="1" applyBorder="1" applyAlignment="1">
      <alignment horizontal="center"/>
    </xf>
    <xf numFmtId="0" fontId="2" fillId="0" borderId="56" xfId="0" applyFont="1" applyBorder="1"/>
    <xf numFmtId="0" fontId="2" fillId="0" borderId="57" xfId="0" applyFont="1" applyBorder="1"/>
    <xf numFmtId="164" fontId="2" fillId="10" borderId="7" xfId="0" applyNumberFormat="1" applyFont="1" applyFill="1" applyBorder="1" applyAlignment="1" applyProtection="1">
      <alignment horizontal="center"/>
      <protection locked="0"/>
    </xf>
    <xf numFmtId="0" fontId="2" fillId="10" borderId="21" xfId="0" applyFont="1" applyFill="1" applyBorder="1" applyAlignment="1" applyProtection="1">
      <alignment horizontal="center"/>
      <protection locked="0"/>
    </xf>
    <xf numFmtId="0" fontId="2" fillId="0" borderId="25" xfId="0" applyFont="1" applyBorder="1" applyAlignment="1">
      <alignment horizontal="center"/>
    </xf>
    <xf numFmtId="0" fontId="2" fillId="0" borderId="50" xfId="0" applyFont="1" applyBorder="1"/>
    <xf numFmtId="0" fontId="2" fillId="0" borderId="51" xfId="0" applyFont="1" applyBorder="1"/>
    <xf numFmtId="0" fontId="2" fillId="0" borderId="52" xfId="0" applyFont="1" applyBorder="1"/>
    <xf numFmtId="0" fontId="2" fillId="0" borderId="50" xfId="0" applyFont="1" applyBorder="1" applyAlignment="1">
      <alignment horizontal="center"/>
    </xf>
    <xf numFmtId="164" fontId="2" fillId="10" borderId="21" xfId="0" applyNumberFormat="1" applyFont="1" applyFill="1" applyBorder="1" applyAlignment="1" applyProtection="1">
      <alignment horizontal="center"/>
      <protection locked="0"/>
    </xf>
    <xf numFmtId="164" fontId="2" fillId="10" borderId="5" xfId="0" applyNumberFormat="1" applyFont="1" applyFill="1" applyBorder="1" applyAlignment="1" applyProtection="1">
      <alignment horizontal="center"/>
      <protection locked="0"/>
    </xf>
    <xf numFmtId="164" fontId="2" fillId="10" borderId="25" xfId="0" applyNumberFormat="1" applyFont="1" applyFill="1" applyBorder="1" applyAlignment="1" applyProtection="1">
      <alignment horizontal="center"/>
      <protection locked="0"/>
    </xf>
    <xf numFmtId="0" fontId="2" fillId="0" borderId="26" xfId="0" applyFont="1" applyBorder="1" applyProtection="1">
      <protection locked="0"/>
    </xf>
    <xf numFmtId="0" fontId="2" fillId="0" borderId="27" xfId="0" applyFont="1" applyBorder="1" applyProtection="1">
      <protection locked="0"/>
    </xf>
    <xf numFmtId="0" fontId="2" fillId="10" borderId="18" xfId="0" applyFont="1" applyFill="1" applyBorder="1" applyAlignment="1" applyProtection="1">
      <alignment horizontal="center"/>
      <protection locked="0"/>
    </xf>
    <xf numFmtId="164" fontId="2" fillId="10" borderId="18" xfId="0" applyNumberFormat="1" applyFont="1" applyFill="1" applyBorder="1" applyAlignment="1" applyProtection="1">
      <alignment horizontal="center"/>
      <protection locked="0"/>
    </xf>
    <xf numFmtId="0" fontId="2" fillId="0" borderId="1" xfId="0" applyFont="1" applyBorder="1" applyAlignment="1">
      <alignment horizontal="left"/>
    </xf>
    <xf numFmtId="0" fontId="2" fillId="0" borderId="4" xfId="0" applyFont="1" applyBorder="1" applyAlignment="1">
      <alignment horizontal="left"/>
    </xf>
    <xf numFmtId="14" fontId="2" fillId="10" borderId="7" xfId="0" applyNumberFormat="1" applyFont="1" applyFill="1" applyBorder="1" applyAlignment="1" applyProtection="1">
      <alignment horizontal="center"/>
      <protection locked="0"/>
    </xf>
    <xf numFmtId="164" fontId="2" fillId="10" borderId="41" xfId="0" applyNumberFormat="1" applyFont="1" applyFill="1" applyBorder="1" applyAlignment="1" applyProtection="1">
      <alignment horizontal="center"/>
      <protection locked="0"/>
    </xf>
    <xf numFmtId="164" fontId="2" fillId="0" borderId="1" xfId="0" applyNumberFormat="1" applyFont="1" applyBorder="1" applyAlignment="1">
      <alignment horizontal="center"/>
    </xf>
    <xf numFmtId="14" fontId="2" fillId="10" borderId="48" xfId="0" applyNumberFormat="1" applyFont="1" applyFill="1" applyBorder="1" applyAlignment="1" applyProtection="1">
      <alignment horizontal="center"/>
      <protection locked="0"/>
    </xf>
    <xf numFmtId="0" fontId="2" fillId="0" borderId="49" xfId="0" applyFont="1" applyBorder="1" applyProtection="1">
      <protection locked="0"/>
    </xf>
    <xf numFmtId="0" fontId="2" fillId="10" borderId="41" xfId="0" applyFont="1" applyFill="1" applyBorder="1" applyAlignment="1" applyProtection="1">
      <alignment horizontal="left"/>
      <protection locked="0"/>
    </xf>
    <xf numFmtId="0" fontId="2" fillId="10" borderId="18" xfId="0" applyFont="1" applyFill="1" applyBorder="1" applyAlignment="1" applyProtection="1">
      <alignment horizontal="left"/>
      <protection locked="0"/>
    </xf>
    <xf numFmtId="0" fontId="2" fillId="10" borderId="41" xfId="0" applyFont="1" applyFill="1" applyBorder="1" applyAlignment="1" applyProtection="1">
      <alignment horizontal="center"/>
      <protection locked="0"/>
    </xf>
    <xf numFmtId="14" fontId="2" fillId="10" borderId="41" xfId="0" applyNumberFormat="1" applyFont="1" applyFill="1" applyBorder="1" applyAlignment="1" applyProtection="1">
      <alignment horizontal="center"/>
      <protection locked="0"/>
    </xf>
    <xf numFmtId="0" fontId="2" fillId="0" borderId="58" xfId="0" applyFont="1" applyBorder="1" applyAlignment="1">
      <alignment horizontal="center"/>
    </xf>
    <xf numFmtId="0" fontId="2" fillId="0" borderId="60" xfId="0" applyFont="1" applyBorder="1"/>
    <xf numFmtId="0" fontId="2" fillId="0" borderId="59" xfId="0" applyFont="1" applyBorder="1"/>
    <xf numFmtId="0" fontId="2" fillId="0" borderId="5"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35</xdr:col>
      <xdr:colOff>0</xdr:colOff>
      <xdr:row>21</xdr:row>
      <xdr:rowOff>114300</xdr:rowOff>
    </xdr:from>
    <xdr:to>
      <xdr:col>35</xdr:col>
      <xdr:colOff>76200</xdr:colOff>
      <xdr:row>22</xdr:row>
      <xdr:rowOff>171450</xdr:rowOff>
    </xdr:to>
    <xdr:sp macro="" textlink="">
      <xdr:nvSpPr>
        <xdr:cNvPr id="3" name="Shape 3">
          <a:extLst>
            <a:ext uri="{FF2B5EF4-FFF2-40B4-BE49-F238E27FC236}">
              <a16:creationId xmlns:a16="http://schemas.microsoft.com/office/drawing/2014/main" id="{00000000-0008-0000-0100-000003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2" name="Shape 3">
          <a:extLst>
            <a:ext uri="{FF2B5EF4-FFF2-40B4-BE49-F238E27FC236}">
              <a16:creationId xmlns:a16="http://schemas.microsoft.com/office/drawing/2014/main" id="{00000000-0008-0000-0100-000002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4" name="Shape 3">
          <a:extLst>
            <a:ext uri="{FF2B5EF4-FFF2-40B4-BE49-F238E27FC236}">
              <a16:creationId xmlns:a16="http://schemas.microsoft.com/office/drawing/2014/main" id="{00000000-0008-0000-0100-000004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5" name="Shape 3">
          <a:extLst>
            <a:ext uri="{FF2B5EF4-FFF2-40B4-BE49-F238E27FC236}">
              <a16:creationId xmlns:a16="http://schemas.microsoft.com/office/drawing/2014/main" id="{00000000-0008-0000-0100-000005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6" name="Shape 3">
          <a:extLst>
            <a:ext uri="{FF2B5EF4-FFF2-40B4-BE49-F238E27FC236}">
              <a16:creationId xmlns:a16="http://schemas.microsoft.com/office/drawing/2014/main" id="{00000000-0008-0000-0100-000006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114300</xdr:rowOff>
    </xdr:from>
    <xdr:to>
      <xdr:col>35</xdr:col>
      <xdr:colOff>76200</xdr:colOff>
      <xdr:row>98</xdr:row>
      <xdr:rowOff>0</xdr:rowOff>
    </xdr:to>
    <xdr:sp macro="" textlink="">
      <xdr:nvSpPr>
        <xdr:cNvPr id="7" name="Shape 4">
          <a:extLst>
            <a:ext uri="{FF2B5EF4-FFF2-40B4-BE49-F238E27FC236}">
              <a16:creationId xmlns:a16="http://schemas.microsoft.com/office/drawing/2014/main" id="{00000000-0008-0000-0100-000007000000}"/>
            </a:ext>
          </a:extLst>
        </xdr:cNvPr>
        <xdr:cNvSpPr/>
      </xdr:nvSpPr>
      <xdr:spPr>
        <a:xfrm>
          <a:off x="5317425" y="3679987"/>
          <a:ext cx="57150" cy="200024"/>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8" name="Shape 5">
          <a:extLst>
            <a:ext uri="{FF2B5EF4-FFF2-40B4-BE49-F238E27FC236}">
              <a16:creationId xmlns:a16="http://schemas.microsoft.com/office/drawing/2014/main" id="{00000000-0008-0000-0100-000008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9" name="Shape 5">
          <a:extLst>
            <a:ext uri="{FF2B5EF4-FFF2-40B4-BE49-F238E27FC236}">
              <a16:creationId xmlns:a16="http://schemas.microsoft.com/office/drawing/2014/main" id="{00000000-0008-0000-0100-000009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10" name="Shape 5">
          <a:extLst>
            <a:ext uri="{FF2B5EF4-FFF2-40B4-BE49-F238E27FC236}">
              <a16:creationId xmlns:a16="http://schemas.microsoft.com/office/drawing/2014/main" id="{00000000-0008-0000-0100-00000A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11" name="Shape 5">
          <a:extLst>
            <a:ext uri="{FF2B5EF4-FFF2-40B4-BE49-F238E27FC236}">
              <a16:creationId xmlns:a16="http://schemas.microsoft.com/office/drawing/2014/main" id="{00000000-0008-0000-0100-00000B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38100</xdr:colOff>
          <xdr:row>10</xdr:row>
          <xdr:rowOff>9525</xdr:rowOff>
        </xdr:from>
        <xdr:to>
          <xdr:col>0</xdr:col>
          <xdr:colOff>257175</xdr:colOff>
          <xdr:row>11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10</xdr:row>
          <xdr:rowOff>9525</xdr:rowOff>
        </xdr:from>
        <xdr:to>
          <xdr:col>1</xdr:col>
          <xdr:colOff>257175</xdr:colOff>
          <xdr:row>11</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6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11</xdr:row>
          <xdr:rowOff>9525</xdr:rowOff>
        </xdr:from>
        <xdr:to>
          <xdr:col>0</xdr:col>
          <xdr:colOff>257175</xdr:colOff>
          <xdr:row>12</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6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11</xdr:row>
          <xdr:rowOff>9525</xdr:rowOff>
        </xdr:from>
        <xdr:to>
          <xdr:col>1</xdr:col>
          <xdr:colOff>257175</xdr:colOff>
          <xdr:row>12</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6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12</xdr:row>
          <xdr:rowOff>9525</xdr:rowOff>
        </xdr:from>
        <xdr:to>
          <xdr:col>0</xdr:col>
          <xdr:colOff>257175</xdr:colOff>
          <xdr:row>13</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12</xdr:row>
          <xdr:rowOff>9525</xdr:rowOff>
        </xdr:from>
        <xdr:to>
          <xdr:col>1</xdr:col>
          <xdr:colOff>257175</xdr:colOff>
          <xdr:row>13</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13</xdr:row>
          <xdr:rowOff>9525</xdr:rowOff>
        </xdr:from>
        <xdr:to>
          <xdr:col>0</xdr:col>
          <xdr:colOff>257175</xdr:colOff>
          <xdr:row>14</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6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13</xdr:row>
          <xdr:rowOff>9525</xdr:rowOff>
        </xdr:from>
        <xdr:to>
          <xdr:col>1</xdr:col>
          <xdr:colOff>257175</xdr:colOff>
          <xdr:row>14</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14</xdr:row>
          <xdr:rowOff>9525</xdr:rowOff>
        </xdr:from>
        <xdr:to>
          <xdr:col>0</xdr:col>
          <xdr:colOff>257175</xdr:colOff>
          <xdr:row>15</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6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14</xdr:row>
          <xdr:rowOff>9525</xdr:rowOff>
        </xdr:from>
        <xdr:to>
          <xdr:col>1</xdr:col>
          <xdr:colOff>257175</xdr:colOff>
          <xdr:row>15</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15</xdr:row>
          <xdr:rowOff>9525</xdr:rowOff>
        </xdr:from>
        <xdr:to>
          <xdr:col>0</xdr:col>
          <xdr:colOff>257175</xdr:colOff>
          <xdr:row>16</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15</xdr:row>
          <xdr:rowOff>9525</xdr:rowOff>
        </xdr:from>
        <xdr:to>
          <xdr:col>1</xdr:col>
          <xdr:colOff>257175</xdr:colOff>
          <xdr:row>16</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16</xdr:row>
          <xdr:rowOff>9525</xdr:rowOff>
        </xdr:from>
        <xdr:to>
          <xdr:col>0</xdr:col>
          <xdr:colOff>257175</xdr:colOff>
          <xdr:row>17</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16</xdr:row>
          <xdr:rowOff>9525</xdr:rowOff>
        </xdr:from>
        <xdr:to>
          <xdr:col>1</xdr:col>
          <xdr:colOff>257175</xdr:colOff>
          <xdr:row>17</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17</xdr:row>
          <xdr:rowOff>9525</xdr:rowOff>
        </xdr:from>
        <xdr:to>
          <xdr:col>0</xdr:col>
          <xdr:colOff>257175</xdr:colOff>
          <xdr:row>18</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17</xdr:row>
          <xdr:rowOff>9525</xdr:rowOff>
        </xdr:from>
        <xdr:to>
          <xdr:col>1</xdr:col>
          <xdr:colOff>257175</xdr:colOff>
          <xdr:row>18</xdr:row>
          <xdr:rowOff>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18</xdr:row>
          <xdr:rowOff>9525</xdr:rowOff>
        </xdr:from>
        <xdr:to>
          <xdr:col>0</xdr:col>
          <xdr:colOff>257175</xdr:colOff>
          <xdr:row>19</xdr:row>
          <xdr:rowOff>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18</xdr:row>
          <xdr:rowOff>9525</xdr:rowOff>
        </xdr:from>
        <xdr:to>
          <xdr:col>1</xdr:col>
          <xdr:colOff>257175</xdr:colOff>
          <xdr:row>19</xdr:row>
          <xdr:rowOff>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19</xdr:row>
          <xdr:rowOff>9525</xdr:rowOff>
        </xdr:from>
        <xdr:to>
          <xdr:col>0</xdr:col>
          <xdr:colOff>257175</xdr:colOff>
          <xdr:row>20</xdr:row>
          <xdr:rowOff>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19</xdr:row>
          <xdr:rowOff>9525</xdr:rowOff>
        </xdr:from>
        <xdr:to>
          <xdr:col>1</xdr:col>
          <xdr:colOff>257175</xdr:colOff>
          <xdr:row>20</xdr:row>
          <xdr:rowOff>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20</xdr:row>
          <xdr:rowOff>9525</xdr:rowOff>
        </xdr:from>
        <xdr:to>
          <xdr:col>0</xdr:col>
          <xdr:colOff>257175</xdr:colOff>
          <xdr:row>21</xdr:row>
          <xdr:rowOff>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20</xdr:row>
          <xdr:rowOff>9525</xdr:rowOff>
        </xdr:from>
        <xdr:to>
          <xdr:col>1</xdr:col>
          <xdr:colOff>257175</xdr:colOff>
          <xdr:row>21</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21</xdr:row>
          <xdr:rowOff>9525</xdr:rowOff>
        </xdr:from>
        <xdr:to>
          <xdr:col>0</xdr:col>
          <xdr:colOff>257175</xdr:colOff>
          <xdr:row>22</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6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21</xdr:row>
          <xdr:rowOff>9525</xdr:rowOff>
        </xdr:from>
        <xdr:to>
          <xdr:col>1</xdr:col>
          <xdr:colOff>257175</xdr:colOff>
          <xdr:row>22</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22</xdr:row>
          <xdr:rowOff>9525</xdr:rowOff>
        </xdr:from>
        <xdr:to>
          <xdr:col>0</xdr:col>
          <xdr:colOff>257175</xdr:colOff>
          <xdr:row>23</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22</xdr:row>
          <xdr:rowOff>9525</xdr:rowOff>
        </xdr:from>
        <xdr:to>
          <xdr:col>1</xdr:col>
          <xdr:colOff>257175</xdr:colOff>
          <xdr:row>23</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23</xdr:row>
          <xdr:rowOff>9525</xdr:rowOff>
        </xdr:from>
        <xdr:to>
          <xdr:col>0</xdr:col>
          <xdr:colOff>257175</xdr:colOff>
          <xdr:row>24</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6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23</xdr:row>
          <xdr:rowOff>9525</xdr:rowOff>
        </xdr:from>
        <xdr:to>
          <xdr:col>1</xdr:col>
          <xdr:colOff>257175</xdr:colOff>
          <xdr:row>24</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6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24</xdr:row>
          <xdr:rowOff>9525</xdr:rowOff>
        </xdr:from>
        <xdr:to>
          <xdr:col>0</xdr:col>
          <xdr:colOff>257175</xdr:colOff>
          <xdr:row>25</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6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24</xdr:row>
          <xdr:rowOff>9525</xdr:rowOff>
        </xdr:from>
        <xdr:to>
          <xdr:col>1</xdr:col>
          <xdr:colOff>257175</xdr:colOff>
          <xdr:row>25</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6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25</xdr:row>
          <xdr:rowOff>9525</xdr:rowOff>
        </xdr:from>
        <xdr:to>
          <xdr:col>0</xdr:col>
          <xdr:colOff>257175</xdr:colOff>
          <xdr:row>26</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6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25</xdr:row>
          <xdr:rowOff>9525</xdr:rowOff>
        </xdr:from>
        <xdr:to>
          <xdr:col>1</xdr:col>
          <xdr:colOff>257175</xdr:colOff>
          <xdr:row>26</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6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26</xdr:row>
          <xdr:rowOff>9525</xdr:rowOff>
        </xdr:from>
        <xdr:to>
          <xdr:col>0</xdr:col>
          <xdr:colOff>257175</xdr:colOff>
          <xdr:row>27</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6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26</xdr:row>
          <xdr:rowOff>9525</xdr:rowOff>
        </xdr:from>
        <xdr:to>
          <xdr:col>1</xdr:col>
          <xdr:colOff>257175</xdr:colOff>
          <xdr:row>27</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6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27</xdr:row>
          <xdr:rowOff>9525</xdr:rowOff>
        </xdr:from>
        <xdr:to>
          <xdr:col>0</xdr:col>
          <xdr:colOff>257175</xdr:colOff>
          <xdr:row>28</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6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27</xdr:row>
          <xdr:rowOff>9525</xdr:rowOff>
        </xdr:from>
        <xdr:to>
          <xdr:col>1</xdr:col>
          <xdr:colOff>257175</xdr:colOff>
          <xdr:row>28</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6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28</xdr:row>
          <xdr:rowOff>9525</xdr:rowOff>
        </xdr:from>
        <xdr:to>
          <xdr:col>0</xdr:col>
          <xdr:colOff>257175</xdr:colOff>
          <xdr:row>29</xdr:row>
          <xdr:rowOff>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6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28</xdr:row>
          <xdr:rowOff>9525</xdr:rowOff>
        </xdr:from>
        <xdr:to>
          <xdr:col>1</xdr:col>
          <xdr:colOff>257175</xdr:colOff>
          <xdr:row>29</xdr:row>
          <xdr:rowOff>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6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29</xdr:row>
          <xdr:rowOff>9525</xdr:rowOff>
        </xdr:from>
        <xdr:to>
          <xdr:col>0</xdr:col>
          <xdr:colOff>257175</xdr:colOff>
          <xdr:row>30</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6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29</xdr:row>
          <xdr:rowOff>9525</xdr:rowOff>
        </xdr:from>
        <xdr:to>
          <xdr:col>1</xdr:col>
          <xdr:colOff>257175</xdr:colOff>
          <xdr:row>30</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6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30</xdr:row>
          <xdr:rowOff>9525</xdr:rowOff>
        </xdr:from>
        <xdr:to>
          <xdr:col>0</xdr:col>
          <xdr:colOff>257175</xdr:colOff>
          <xdr:row>31</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6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30</xdr:row>
          <xdr:rowOff>9525</xdr:rowOff>
        </xdr:from>
        <xdr:to>
          <xdr:col>1</xdr:col>
          <xdr:colOff>257175</xdr:colOff>
          <xdr:row>31</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6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31</xdr:row>
          <xdr:rowOff>9525</xdr:rowOff>
        </xdr:from>
        <xdr:to>
          <xdr:col>0</xdr:col>
          <xdr:colOff>257175</xdr:colOff>
          <xdr:row>32</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6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31</xdr:row>
          <xdr:rowOff>9525</xdr:rowOff>
        </xdr:from>
        <xdr:to>
          <xdr:col>1</xdr:col>
          <xdr:colOff>257175</xdr:colOff>
          <xdr:row>32</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6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32</xdr:row>
          <xdr:rowOff>9525</xdr:rowOff>
        </xdr:from>
        <xdr:to>
          <xdr:col>0</xdr:col>
          <xdr:colOff>257175</xdr:colOff>
          <xdr:row>33</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6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32</xdr:row>
          <xdr:rowOff>9525</xdr:rowOff>
        </xdr:from>
        <xdr:to>
          <xdr:col>1</xdr:col>
          <xdr:colOff>257175</xdr:colOff>
          <xdr:row>33</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6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33</xdr:row>
          <xdr:rowOff>9525</xdr:rowOff>
        </xdr:from>
        <xdr:to>
          <xdr:col>0</xdr:col>
          <xdr:colOff>257175</xdr:colOff>
          <xdr:row>34</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6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33</xdr:row>
          <xdr:rowOff>9525</xdr:rowOff>
        </xdr:from>
        <xdr:to>
          <xdr:col>1</xdr:col>
          <xdr:colOff>257175</xdr:colOff>
          <xdr:row>34</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6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34</xdr:row>
          <xdr:rowOff>9525</xdr:rowOff>
        </xdr:from>
        <xdr:to>
          <xdr:col>0</xdr:col>
          <xdr:colOff>257175</xdr:colOff>
          <xdr:row>35</xdr:row>
          <xdr:rowOff>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6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34</xdr:row>
          <xdr:rowOff>9525</xdr:rowOff>
        </xdr:from>
        <xdr:to>
          <xdr:col>1</xdr:col>
          <xdr:colOff>257175</xdr:colOff>
          <xdr:row>35</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6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35</xdr:row>
          <xdr:rowOff>9525</xdr:rowOff>
        </xdr:from>
        <xdr:to>
          <xdr:col>0</xdr:col>
          <xdr:colOff>257175</xdr:colOff>
          <xdr:row>36</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6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35</xdr:row>
          <xdr:rowOff>9525</xdr:rowOff>
        </xdr:from>
        <xdr:to>
          <xdr:col>1</xdr:col>
          <xdr:colOff>257175</xdr:colOff>
          <xdr:row>36</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6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48</xdr:row>
          <xdr:rowOff>9525</xdr:rowOff>
        </xdr:from>
        <xdr:to>
          <xdr:col>0</xdr:col>
          <xdr:colOff>257175</xdr:colOff>
          <xdr:row>49</xdr:row>
          <xdr:rowOff>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6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48</xdr:row>
          <xdr:rowOff>9525</xdr:rowOff>
        </xdr:from>
        <xdr:to>
          <xdr:col>1</xdr:col>
          <xdr:colOff>257175</xdr:colOff>
          <xdr:row>49</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6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49</xdr:row>
          <xdr:rowOff>9525</xdr:rowOff>
        </xdr:from>
        <xdr:to>
          <xdr:col>0</xdr:col>
          <xdr:colOff>257175</xdr:colOff>
          <xdr:row>50</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6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49</xdr:row>
          <xdr:rowOff>9525</xdr:rowOff>
        </xdr:from>
        <xdr:to>
          <xdr:col>1</xdr:col>
          <xdr:colOff>257175</xdr:colOff>
          <xdr:row>50</xdr:row>
          <xdr:rowOff>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6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50</xdr:row>
          <xdr:rowOff>9525</xdr:rowOff>
        </xdr:from>
        <xdr:to>
          <xdr:col>0</xdr:col>
          <xdr:colOff>257175</xdr:colOff>
          <xdr:row>51</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6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50</xdr:row>
          <xdr:rowOff>9525</xdr:rowOff>
        </xdr:from>
        <xdr:to>
          <xdr:col>1</xdr:col>
          <xdr:colOff>257175</xdr:colOff>
          <xdr:row>51</xdr:row>
          <xdr:rowOff>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6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51</xdr:row>
          <xdr:rowOff>9525</xdr:rowOff>
        </xdr:from>
        <xdr:to>
          <xdr:col>0</xdr:col>
          <xdr:colOff>257175</xdr:colOff>
          <xdr:row>52</xdr:row>
          <xdr:rowOff>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6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51</xdr:row>
          <xdr:rowOff>9525</xdr:rowOff>
        </xdr:from>
        <xdr:to>
          <xdr:col>1</xdr:col>
          <xdr:colOff>257175</xdr:colOff>
          <xdr:row>52</xdr:row>
          <xdr:rowOff>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6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52</xdr:row>
          <xdr:rowOff>9525</xdr:rowOff>
        </xdr:from>
        <xdr:to>
          <xdr:col>0</xdr:col>
          <xdr:colOff>257175</xdr:colOff>
          <xdr:row>53</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6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52</xdr:row>
          <xdr:rowOff>9525</xdr:rowOff>
        </xdr:from>
        <xdr:to>
          <xdr:col>1</xdr:col>
          <xdr:colOff>257175</xdr:colOff>
          <xdr:row>53</xdr:row>
          <xdr:rowOff>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6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53</xdr:row>
          <xdr:rowOff>9525</xdr:rowOff>
        </xdr:from>
        <xdr:to>
          <xdr:col>0</xdr:col>
          <xdr:colOff>257175</xdr:colOff>
          <xdr:row>54</xdr:row>
          <xdr:rowOff>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6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53</xdr:row>
          <xdr:rowOff>9525</xdr:rowOff>
        </xdr:from>
        <xdr:to>
          <xdr:col>1</xdr:col>
          <xdr:colOff>257175</xdr:colOff>
          <xdr:row>54</xdr:row>
          <xdr:rowOff>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6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54</xdr:row>
          <xdr:rowOff>9525</xdr:rowOff>
        </xdr:from>
        <xdr:to>
          <xdr:col>0</xdr:col>
          <xdr:colOff>257175</xdr:colOff>
          <xdr:row>55</xdr:row>
          <xdr:rowOff>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6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54</xdr:row>
          <xdr:rowOff>9525</xdr:rowOff>
        </xdr:from>
        <xdr:to>
          <xdr:col>1</xdr:col>
          <xdr:colOff>257175</xdr:colOff>
          <xdr:row>55</xdr:row>
          <xdr:rowOff>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6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55</xdr:row>
          <xdr:rowOff>9525</xdr:rowOff>
        </xdr:from>
        <xdr:to>
          <xdr:col>0</xdr:col>
          <xdr:colOff>257175</xdr:colOff>
          <xdr:row>56</xdr:row>
          <xdr:rowOff>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6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55</xdr:row>
          <xdr:rowOff>9525</xdr:rowOff>
        </xdr:from>
        <xdr:to>
          <xdr:col>1</xdr:col>
          <xdr:colOff>257175</xdr:colOff>
          <xdr:row>56</xdr:row>
          <xdr:rowOff>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6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56</xdr:row>
          <xdr:rowOff>9525</xdr:rowOff>
        </xdr:from>
        <xdr:to>
          <xdr:col>0</xdr:col>
          <xdr:colOff>257175</xdr:colOff>
          <xdr:row>57</xdr:row>
          <xdr:rowOff>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6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56</xdr:row>
          <xdr:rowOff>9525</xdr:rowOff>
        </xdr:from>
        <xdr:to>
          <xdr:col>1</xdr:col>
          <xdr:colOff>257175</xdr:colOff>
          <xdr:row>57</xdr:row>
          <xdr:rowOff>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6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57</xdr:row>
          <xdr:rowOff>9525</xdr:rowOff>
        </xdr:from>
        <xdr:to>
          <xdr:col>0</xdr:col>
          <xdr:colOff>257175</xdr:colOff>
          <xdr:row>58</xdr:row>
          <xdr:rowOff>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6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57</xdr:row>
          <xdr:rowOff>9525</xdr:rowOff>
        </xdr:from>
        <xdr:to>
          <xdr:col>1</xdr:col>
          <xdr:colOff>257175</xdr:colOff>
          <xdr:row>58</xdr:row>
          <xdr:rowOff>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6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58</xdr:row>
          <xdr:rowOff>9525</xdr:rowOff>
        </xdr:from>
        <xdr:to>
          <xdr:col>0</xdr:col>
          <xdr:colOff>257175</xdr:colOff>
          <xdr:row>59</xdr:row>
          <xdr:rowOff>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6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58</xdr:row>
          <xdr:rowOff>9525</xdr:rowOff>
        </xdr:from>
        <xdr:to>
          <xdr:col>1</xdr:col>
          <xdr:colOff>257175</xdr:colOff>
          <xdr:row>59</xdr:row>
          <xdr:rowOff>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6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59</xdr:row>
          <xdr:rowOff>9525</xdr:rowOff>
        </xdr:from>
        <xdr:to>
          <xdr:col>0</xdr:col>
          <xdr:colOff>257175</xdr:colOff>
          <xdr:row>60</xdr:row>
          <xdr:rowOff>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6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59</xdr:row>
          <xdr:rowOff>9525</xdr:rowOff>
        </xdr:from>
        <xdr:to>
          <xdr:col>1</xdr:col>
          <xdr:colOff>257175</xdr:colOff>
          <xdr:row>60</xdr:row>
          <xdr:rowOff>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6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60</xdr:row>
          <xdr:rowOff>9525</xdr:rowOff>
        </xdr:from>
        <xdr:to>
          <xdr:col>0</xdr:col>
          <xdr:colOff>257175</xdr:colOff>
          <xdr:row>61</xdr:row>
          <xdr:rowOff>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6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60</xdr:row>
          <xdr:rowOff>9525</xdr:rowOff>
        </xdr:from>
        <xdr:to>
          <xdr:col>1</xdr:col>
          <xdr:colOff>257175</xdr:colOff>
          <xdr:row>61</xdr:row>
          <xdr:rowOff>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6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61</xdr:row>
          <xdr:rowOff>9525</xdr:rowOff>
        </xdr:from>
        <xdr:to>
          <xdr:col>0</xdr:col>
          <xdr:colOff>257175</xdr:colOff>
          <xdr:row>62</xdr:row>
          <xdr:rowOff>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6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61</xdr:row>
          <xdr:rowOff>9525</xdr:rowOff>
        </xdr:from>
        <xdr:to>
          <xdr:col>1</xdr:col>
          <xdr:colOff>257175</xdr:colOff>
          <xdr:row>62</xdr:row>
          <xdr:rowOff>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6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62</xdr:row>
          <xdr:rowOff>9525</xdr:rowOff>
        </xdr:from>
        <xdr:to>
          <xdr:col>0</xdr:col>
          <xdr:colOff>257175</xdr:colOff>
          <xdr:row>63</xdr:row>
          <xdr:rowOff>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6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62</xdr:row>
          <xdr:rowOff>9525</xdr:rowOff>
        </xdr:from>
        <xdr:to>
          <xdr:col>1</xdr:col>
          <xdr:colOff>257175</xdr:colOff>
          <xdr:row>63</xdr:row>
          <xdr:rowOff>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6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63</xdr:row>
          <xdr:rowOff>9525</xdr:rowOff>
        </xdr:from>
        <xdr:to>
          <xdr:col>0</xdr:col>
          <xdr:colOff>257175</xdr:colOff>
          <xdr:row>64</xdr:row>
          <xdr:rowOff>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6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63</xdr:row>
          <xdr:rowOff>9525</xdr:rowOff>
        </xdr:from>
        <xdr:to>
          <xdr:col>1</xdr:col>
          <xdr:colOff>257175</xdr:colOff>
          <xdr:row>64</xdr:row>
          <xdr:rowOff>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6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64</xdr:row>
          <xdr:rowOff>9525</xdr:rowOff>
        </xdr:from>
        <xdr:to>
          <xdr:col>0</xdr:col>
          <xdr:colOff>257175</xdr:colOff>
          <xdr:row>65</xdr:row>
          <xdr:rowOff>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6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64</xdr:row>
          <xdr:rowOff>9525</xdr:rowOff>
        </xdr:from>
        <xdr:to>
          <xdr:col>1</xdr:col>
          <xdr:colOff>257175</xdr:colOff>
          <xdr:row>65</xdr:row>
          <xdr:rowOff>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6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65</xdr:row>
          <xdr:rowOff>9525</xdr:rowOff>
        </xdr:from>
        <xdr:to>
          <xdr:col>0</xdr:col>
          <xdr:colOff>257175</xdr:colOff>
          <xdr:row>66</xdr:row>
          <xdr:rowOff>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6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65</xdr:row>
          <xdr:rowOff>9525</xdr:rowOff>
        </xdr:from>
        <xdr:to>
          <xdr:col>1</xdr:col>
          <xdr:colOff>257175</xdr:colOff>
          <xdr:row>66</xdr:row>
          <xdr:rowOff>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6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66</xdr:row>
          <xdr:rowOff>9525</xdr:rowOff>
        </xdr:from>
        <xdr:to>
          <xdr:col>0</xdr:col>
          <xdr:colOff>257175</xdr:colOff>
          <xdr:row>67</xdr:row>
          <xdr:rowOff>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6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66</xdr:row>
          <xdr:rowOff>9525</xdr:rowOff>
        </xdr:from>
        <xdr:to>
          <xdr:col>1</xdr:col>
          <xdr:colOff>257175</xdr:colOff>
          <xdr:row>67</xdr:row>
          <xdr:rowOff>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6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67</xdr:row>
          <xdr:rowOff>9525</xdr:rowOff>
        </xdr:from>
        <xdr:to>
          <xdr:col>0</xdr:col>
          <xdr:colOff>257175</xdr:colOff>
          <xdr:row>68</xdr:row>
          <xdr:rowOff>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6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67</xdr:row>
          <xdr:rowOff>9525</xdr:rowOff>
        </xdr:from>
        <xdr:to>
          <xdr:col>1</xdr:col>
          <xdr:colOff>257175</xdr:colOff>
          <xdr:row>68</xdr:row>
          <xdr:rowOff>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6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68</xdr:row>
          <xdr:rowOff>9525</xdr:rowOff>
        </xdr:from>
        <xdr:to>
          <xdr:col>0</xdr:col>
          <xdr:colOff>257175</xdr:colOff>
          <xdr:row>69</xdr:row>
          <xdr:rowOff>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6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68</xdr:row>
          <xdr:rowOff>9525</xdr:rowOff>
        </xdr:from>
        <xdr:to>
          <xdr:col>1</xdr:col>
          <xdr:colOff>257175</xdr:colOff>
          <xdr:row>69</xdr:row>
          <xdr:rowOff>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6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69</xdr:row>
          <xdr:rowOff>9525</xdr:rowOff>
        </xdr:from>
        <xdr:to>
          <xdr:col>0</xdr:col>
          <xdr:colOff>257175</xdr:colOff>
          <xdr:row>70</xdr:row>
          <xdr:rowOff>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6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69</xdr:row>
          <xdr:rowOff>9525</xdr:rowOff>
        </xdr:from>
        <xdr:to>
          <xdr:col>1</xdr:col>
          <xdr:colOff>257175</xdr:colOff>
          <xdr:row>70</xdr:row>
          <xdr:rowOff>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6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70</xdr:row>
          <xdr:rowOff>9525</xdr:rowOff>
        </xdr:from>
        <xdr:to>
          <xdr:col>0</xdr:col>
          <xdr:colOff>257175</xdr:colOff>
          <xdr:row>71</xdr:row>
          <xdr:rowOff>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6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70</xdr:row>
          <xdr:rowOff>9525</xdr:rowOff>
        </xdr:from>
        <xdr:to>
          <xdr:col>1</xdr:col>
          <xdr:colOff>257175</xdr:colOff>
          <xdr:row>71</xdr:row>
          <xdr:rowOff>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6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71</xdr:row>
          <xdr:rowOff>9525</xdr:rowOff>
        </xdr:from>
        <xdr:to>
          <xdr:col>0</xdr:col>
          <xdr:colOff>257175</xdr:colOff>
          <xdr:row>72</xdr:row>
          <xdr:rowOff>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6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71</xdr:row>
          <xdr:rowOff>9525</xdr:rowOff>
        </xdr:from>
        <xdr:to>
          <xdr:col>1</xdr:col>
          <xdr:colOff>257175</xdr:colOff>
          <xdr:row>72</xdr:row>
          <xdr:rowOff>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6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72</xdr:row>
          <xdr:rowOff>9525</xdr:rowOff>
        </xdr:from>
        <xdr:to>
          <xdr:col>0</xdr:col>
          <xdr:colOff>257175</xdr:colOff>
          <xdr:row>73</xdr:row>
          <xdr:rowOff>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6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72</xdr:row>
          <xdr:rowOff>9525</xdr:rowOff>
        </xdr:from>
        <xdr:to>
          <xdr:col>1</xdr:col>
          <xdr:colOff>257175</xdr:colOff>
          <xdr:row>73</xdr:row>
          <xdr:rowOff>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6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73</xdr:row>
          <xdr:rowOff>9525</xdr:rowOff>
        </xdr:from>
        <xdr:to>
          <xdr:col>0</xdr:col>
          <xdr:colOff>257175</xdr:colOff>
          <xdr:row>74</xdr:row>
          <xdr:rowOff>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6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73</xdr:row>
          <xdr:rowOff>9525</xdr:rowOff>
        </xdr:from>
        <xdr:to>
          <xdr:col>1</xdr:col>
          <xdr:colOff>257175</xdr:colOff>
          <xdr:row>74</xdr:row>
          <xdr:rowOff>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6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38100</xdr:colOff>
          <xdr:row>10</xdr:row>
          <xdr:rowOff>28575</xdr:rowOff>
        </xdr:from>
        <xdr:to>
          <xdr:col>10</xdr:col>
          <xdr:colOff>257175</xdr:colOff>
          <xdr:row>10</xdr:row>
          <xdr:rowOff>180975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66675</xdr:colOff>
          <xdr:row>10</xdr:row>
          <xdr:rowOff>28575</xdr:rowOff>
        </xdr:from>
        <xdr:to>
          <xdr:col>11</xdr:col>
          <xdr:colOff>285750</xdr:colOff>
          <xdr:row>10</xdr:row>
          <xdr:rowOff>180975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10</xdr:row>
          <xdr:rowOff>19050</xdr:rowOff>
        </xdr:from>
        <xdr:to>
          <xdr:col>14</xdr:col>
          <xdr:colOff>257175</xdr:colOff>
          <xdr:row>10</xdr:row>
          <xdr:rowOff>171450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10</xdr:row>
          <xdr:rowOff>19050</xdr:rowOff>
        </xdr:from>
        <xdr:to>
          <xdr:col>15</xdr:col>
          <xdr:colOff>257175</xdr:colOff>
          <xdr:row>10</xdr:row>
          <xdr:rowOff>171450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7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10</xdr:row>
          <xdr:rowOff>19050</xdr:rowOff>
        </xdr:from>
        <xdr:to>
          <xdr:col>18</xdr:col>
          <xdr:colOff>257175</xdr:colOff>
          <xdr:row>10</xdr:row>
          <xdr:rowOff>171450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7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10</xdr:row>
          <xdr:rowOff>19050</xdr:rowOff>
        </xdr:from>
        <xdr:to>
          <xdr:col>19</xdr:col>
          <xdr:colOff>257175</xdr:colOff>
          <xdr:row>10</xdr:row>
          <xdr:rowOff>171450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7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11</xdr:row>
          <xdr:rowOff>19050</xdr:rowOff>
        </xdr:from>
        <xdr:to>
          <xdr:col>10</xdr:col>
          <xdr:colOff>257175</xdr:colOff>
          <xdr:row>11</xdr:row>
          <xdr:rowOff>171450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7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11</xdr:row>
          <xdr:rowOff>19050</xdr:rowOff>
        </xdr:from>
        <xdr:to>
          <xdr:col>11</xdr:col>
          <xdr:colOff>257175</xdr:colOff>
          <xdr:row>11</xdr:row>
          <xdr:rowOff>171450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7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12</xdr:row>
          <xdr:rowOff>19050</xdr:rowOff>
        </xdr:from>
        <xdr:to>
          <xdr:col>10</xdr:col>
          <xdr:colOff>257175</xdr:colOff>
          <xdr:row>12</xdr:row>
          <xdr:rowOff>171450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7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12</xdr:row>
          <xdr:rowOff>19050</xdr:rowOff>
        </xdr:from>
        <xdr:to>
          <xdr:col>11</xdr:col>
          <xdr:colOff>257175</xdr:colOff>
          <xdr:row>12</xdr:row>
          <xdr:rowOff>171450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7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13</xdr:row>
          <xdr:rowOff>19050</xdr:rowOff>
        </xdr:from>
        <xdr:to>
          <xdr:col>10</xdr:col>
          <xdr:colOff>257175</xdr:colOff>
          <xdr:row>13</xdr:row>
          <xdr:rowOff>171450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7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13</xdr:row>
          <xdr:rowOff>19050</xdr:rowOff>
        </xdr:from>
        <xdr:to>
          <xdr:col>11</xdr:col>
          <xdr:colOff>257175</xdr:colOff>
          <xdr:row>13</xdr:row>
          <xdr:rowOff>171450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7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14</xdr:row>
          <xdr:rowOff>19050</xdr:rowOff>
        </xdr:from>
        <xdr:to>
          <xdr:col>10</xdr:col>
          <xdr:colOff>257175</xdr:colOff>
          <xdr:row>14</xdr:row>
          <xdr:rowOff>171450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7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14</xdr:row>
          <xdr:rowOff>19050</xdr:rowOff>
        </xdr:from>
        <xdr:to>
          <xdr:col>11</xdr:col>
          <xdr:colOff>257175</xdr:colOff>
          <xdr:row>14</xdr:row>
          <xdr:rowOff>171450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7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15</xdr:row>
          <xdr:rowOff>19050</xdr:rowOff>
        </xdr:from>
        <xdr:to>
          <xdr:col>10</xdr:col>
          <xdr:colOff>257175</xdr:colOff>
          <xdr:row>15</xdr:row>
          <xdr:rowOff>171450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7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15</xdr:row>
          <xdr:rowOff>19050</xdr:rowOff>
        </xdr:from>
        <xdr:to>
          <xdr:col>11</xdr:col>
          <xdr:colOff>257175</xdr:colOff>
          <xdr:row>15</xdr:row>
          <xdr:rowOff>171450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7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16</xdr:row>
          <xdr:rowOff>19050</xdr:rowOff>
        </xdr:from>
        <xdr:to>
          <xdr:col>10</xdr:col>
          <xdr:colOff>257175</xdr:colOff>
          <xdr:row>16</xdr:row>
          <xdr:rowOff>171450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7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16</xdr:row>
          <xdr:rowOff>19050</xdr:rowOff>
        </xdr:from>
        <xdr:to>
          <xdr:col>11</xdr:col>
          <xdr:colOff>257175</xdr:colOff>
          <xdr:row>16</xdr:row>
          <xdr:rowOff>171450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7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17</xdr:row>
          <xdr:rowOff>19050</xdr:rowOff>
        </xdr:from>
        <xdr:to>
          <xdr:col>11</xdr:col>
          <xdr:colOff>257175</xdr:colOff>
          <xdr:row>17</xdr:row>
          <xdr:rowOff>171450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7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17</xdr:row>
          <xdr:rowOff>19050</xdr:rowOff>
        </xdr:from>
        <xdr:to>
          <xdr:col>10</xdr:col>
          <xdr:colOff>257175</xdr:colOff>
          <xdr:row>17</xdr:row>
          <xdr:rowOff>171450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7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18</xdr:row>
          <xdr:rowOff>19050</xdr:rowOff>
        </xdr:from>
        <xdr:to>
          <xdr:col>10</xdr:col>
          <xdr:colOff>257175</xdr:colOff>
          <xdr:row>18</xdr:row>
          <xdr:rowOff>171450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7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18</xdr:row>
          <xdr:rowOff>19050</xdr:rowOff>
        </xdr:from>
        <xdr:to>
          <xdr:col>11</xdr:col>
          <xdr:colOff>257175</xdr:colOff>
          <xdr:row>18</xdr:row>
          <xdr:rowOff>171450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7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19</xdr:row>
          <xdr:rowOff>19050</xdr:rowOff>
        </xdr:from>
        <xdr:to>
          <xdr:col>10</xdr:col>
          <xdr:colOff>257175</xdr:colOff>
          <xdr:row>19</xdr:row>
          <xdr:rowOff>171450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7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19</xdr:row>
          <xdr:rowOff>19050</xdr:rowOff>
        </xdr:from>
        <xdr:to>
          <xdr:col>11</xdr:col>
          <xdr:colOff>257175</xdr:colOff>
          <xdr:row>19</xdr:row>
          <xdr:rowOff>171450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7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11</xdr:row>
          <xdr:rowOff>19050</xdr:rowOff>
        </xdr:from>
        <xdr:to>
          <xdr:col>14</xdr:col>
          <xdr:colOff>257175</xdr:colOff>
          <xdr:row>11</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7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11</xdr:row>
          <xdr:rowOff>19050</xdr:rowOff>
        </xdr:from>
        <xdr:to>
          <xdr:col>15</xdr:col>
          <xdr:colOff>257175</xdr:colOff>
          <xdr:row>11</xdr:row>
          <xdr:rowOff>171450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7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11</xdr:row>
          <xdr:rowOff>19050</xdr:rowOff>
        </xdr:from>
        <xdr:to>
          <xdr:col>18</xdr:col>
          <xdr:colOff>257175</xdr:colOff>
          <xdr:row>11</xdr:row>
          <xdr:rowOff>171450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7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11</xdr:row>
          <xdr:rowOff>19050</xdr:rowOff>
        </xdr:from>
        <xdr:to>
          <xdr:col>19</xdr:col>
          <xdr:colOff>257175</xdr:colOff>
          <xdr:row>11</xdr:row>
          <xdr:rowOff>171450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7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12</xdr:row>
          <xdr:rowOff>19050</xdr:rowOff>
        </xdr:from>
        <xdr:to>
          <xdr:col>14</xdr:col>
          <xdr:colOff>257175</xdr:colOff>
          <xdr:row>12</xdr:row>
          <xdr:rowOff>171450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7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12</xdr:row>
          <xdr:rowOff>19050</xdr:rowOff>
        </xdr:from>
        <xdr:to>
          <xdr:col>15</xdr:col>
          <xdr:colOff>257175</xdr:colOff>
          <xdr:row>12</xdr:row>
          <xdr:rowOff>171450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7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xdr:row>
          <xdr:rowOff>19050</xdr:rowOff>
        </xdr:from>
        <xdr:to>
          <xdr:col>18</xdr:col>
          <xdr:colOff>257175</xdr:colOff>
          <xdr:row>12</xdr:row>
          <xdr:rowOff>171450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7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12</xdr:row>
          <xdr:rowOff>19050</xdr:rowOff>
        </xdr:from>
        <xdr:to>
          <xdr:col>19</xdr:col>
          <xdr:colOff>257175</xdr:colOff>
          <xdr:row>12</xdr:row>
          <xdr:rowOff>171450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7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13</xdr:row>
          <xdr:rowOff>19050</xdr:rowOff>
        </xdr:from>
        <xdr:to>
          <xdr:col>14</xdr:col>
          <xdr:colOff>257175</xdr:colOff>
          <xdr:row>13</xdr:row>
          <xdr:rowOff>171450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7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13</xdr:row>
          <xdr:rowOff>19050</xdr:rowOff>
        </xdr:from>
        <xdr:to>
          <xdr:col>15</xdr:col>
          <xdr:colOff>257175</xdr:colOff>
          <xdr:row>13</xdr:row>
          <xdr:rowOff>171450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7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13</xdr:row>
          <xdr:rowOff>19050</xdr:rowOff>
        </xdr:from>
        <xdr:to>
          <xdr:col>18</xdr:col>
          <xdr:colOff>257175</xdr:colOff>
          <xdr:row>13</xdr:row>
          <xdr:rowOff>171450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7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13</xdr:row>
          <xdr:rowOff>19050</xdr:rowOff>
        </xdr:from>
        <xdr:to>
          <xdr:col>19</xdr:col>
          <xdr:colOff>257175</xdr:colOff>
          <xdr:row>13</xdr:row>
          <xdr:rowOff>171450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7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14</xdr:row>
          <xdr:rowOff>19050</xdr:rowOff>
        </xdr:from>
        <xdr:to>
          <xdr:col>14</xdr:col>
          <xdr:colOff>257175</xdr:colOff>
          <xdr:row>14</xdr:row>
          <xdr:rowOff>171450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7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14</xdr:row>
          <xdr:rowOff>19050</xdr:rowOff>
        </xdr:from>
        <xdr:to>
          <xdr:col>15</xdr:col>
          <xdr:colOff>257175</xdr:colOff>
          <xdr:row>14</xdr:row>
          <xdr:rowOff>171450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7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14</xdr:row>
          <xdr:rowOff>19050</xdr:rowOff>
        </xdr:from>
        <xdr:to>
          <xdr:col>18</xdr:col>
          <xdr:colOff>257175</xdr:colOff>
          <xdr:row>14</xdr:row>
          <xdr:rowOff>171450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7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14</xdr:row>
          <xdr:rowOff>19050</xdr:rowOff>
        </xdr:from>
        <xdr:to>
          <xdr:col>19</xdr:col>
          <xdr:colOff>257175</xdr:colOff>
          <xdr:row>14</xdr:row>
          <xdr:rowOff>171450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7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15</xdr:row>
          <xdr:rowOff>19050</xdr:rowOff>
        </xdr:from>
        <xdr:to>
          <xdr:col>14</xdr:col>
          <xdr:colOff>257175</xdr:colOff>
          <xdr:row>15</xdr:row>
          <xdr:rowOff>171450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7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15</xdr:row>
          <xdr:rowOff>19050</xdr:rowOff>
        </xdr:from>
        <xdr:to>
          <xdr:col>15</xdr:col>
          <xdr:colOff>257175</xdr:colOff>
          <xdr:row>15</xdr:row>
          <xdr:rowOff>171450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7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15</xdr:row>
          <xdr:rowOff>19050</xdr:rowOff>
        </xdr:from>
        <xdr:to>
          <xdr:col>18</xdr:col>
          <xdr:colOff>257175</xdr:colOff>
          <xdr:row>15</xdr:row>
          <xdr:rowOff>171450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7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15</xdr:row>
          <xdr:rowOff>19050</xdr:rowOff>
        </xdr:from>
        <xdr:to>
          <xdr:col>19</xdr:col>
          <xdr:colOff>257175</xdr:colOff>
          <xdr:row>15</xdr:row>
          <xdr:rowOff>171450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7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16</xdr:row>
          <xdr:rowOff>19050</xdr:rowOff>
        </xdr:from>
        <xdr:to>
          <xdr:col>14</xdr:col>
          <xdr:colOff>257175</xdr:colOff>
          <xdr:row>16</xdr:row>
          <xdr:rowOff>171450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7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16</xdr:row>
          <xdr:rowOff>19050</xdr:rowOff>
        </xdr:from>
        <xdr:to>
          <xdr:col>15</xdr:col>
          <xdr:colOff>257175</xdr:colOff>
          <xdr:row>16</xdr:row>
          <xdr:rowOff>171450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7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16</xdr:row>
          <xdr:rowOff>19050</xdr:rowOff>
        </xdr:from>
        <xdr:to>
          <xdr:col>18</xdr:col>
          <xdr:colOff>257175</xdr:colOff>
          <xdr:row>16</xdr:row>
          <xdr:rowOff>171450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7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16</xdr:row>
          <xdr:rowOff>19050</xdr:rowOff>
        </xdr:from>
        <xdr:to>
          <xdr:col>19</xdr:col>
          <xdr:colOff>257175</xdr:colOff>
          <xdr:row>16</xdr:row>
          <xdr:rowOff>171450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7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17</xdr:row>
          <xdr:rowOff>19050</xdr:rowOff>
        </xdr:from>
        <xdr:to>
          <xdr:col>14</xdr:col>
          <xdr:colOff>257175</xdr:colOff>
          <xdr:row>17</xdr:row>
          <xdr:rowOff>171450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7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17</xdr:row>
          <xdr:rowOff>19050</xdr:rowOff>
        </xdr:from>
        <xdr:to>
          <xdr:col>15</xdr:col>
          <xdr:colOff>257175</xdr:colOff>
          <xdr:row>17</xdr:row>
          <xdr:rowOff>171450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7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17</xdr:row>
          <xdr:rowOff>19050</xdr:rowOff>
        </xdr:from>
        <xdr:to>
          <xdr:col>18</xdr:col>
          <xdr:colOff>257175</xdr:colOff>
          <xdr:row>17</xdr:row>
          <xdr:rowOff>171450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7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17</xdr:row>
          <xdr:rowOff>19050</xdr:rowOff>
        </xdr:from>
        <xdr:to>
          <xdr:col>19</xdr:col>
          <xdr:colOff>257175</xdr:colOff>
          <xdr:row>17</xdr:row>
          <xdr:rowOff>171450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7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18</xdr:row>
          <xdr:rowOff>19050</xdr:rowOff>
        </xdr:from>
        <xdr:to>
          <xdr:col>14</xdr:col>
          <xdr:colOff>257175</xdr:colOff>
          <xdr:row>18</xdr:row>
          <xdr:rowOff>171450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7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18</xdr:row>
          <xdr:rowOff>19050</xdr:rowOff>
        </xdr:from>
        <xdr:to>
          <xdr:col>15</xdr:col>
          <xdr:colOff>257175</xdr:colOff>
          <xdr:row>18</xdr:row>
          <xdr:rowOff>171450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7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18</xdr:row>
          <xdr:rowOff>19050</xdr:rowOff>
        </xdr:from>
        <xdr:to>
          <xdr:col>18</xdr:col>
          <xdr:colOff>257175</xdr:colOff>
          <xdr:row>18</xdr:row>
          <xdr:rowOff>171450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7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18</xdr:row>
          <xdr:rowOff>19050</xdr:rowOff>
        </xdr:from>
        <xdr:to>
          <xdr:col>19</xdr:col>
          <xdr:colOff>257175</xdr:colOff>
          <xdr:row>18</xdr:row>
          <xdr:rowOff>171450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7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19</xdr:row>
          <xdr:rowOff>19050</xdr:rowOff>
        </xdr:from>
        <xdr:to>
          <xdr:col>14</xdr:col>
          <xdr:colOff>257175</xdr:colOff>
          <xdr:row>19</xdr:row>
          <xdr:rowOff>171450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7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19</xdr:row>
          <xdr:rowOff>19050</xdr:rowOff>
        </xdr:from>
        <xdr:to>
          <xdr:col>15</xdr:col>
          <xdr:colOff>257175</xdr:colOff>
          <xdr:row>19</xdr:row>
          <xdr:rowOff>171450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7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19</xdr:row>
          <xdr:rowOff>19050</xdr:rowOff>
        </xdr:from>
        <xdr:to>
          <xdr:col>18</xdr:col>
          <xdr:colOff>257175</xdr:colOff>
          <xdr:row>19</xdr:row>
          <xdr:rowOff>171450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7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19</xdr:row>
          <xdr:rowOff>19050</xdr:rowOff>
        </xdr:from>
        <xdr:to>
          <xdr:col>19</xdr:col>
          <xdr:colOff>257175</xdr:colOff>
          <xdr:row>19</xdr:row>
          <xdr:rowOff>171450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7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20</xdr:row>
          <xdr:rowOff>19050</xdr:rowOff>
        </xdr:from>
        <xdr:to>
          <xdr:col>10</xdr:col>
          <xdr:colOff>257175</xdr:colOff>
          <xdr:row>20</xdr:row>
          <xdr:rowOff>171450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7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20</xdr:row>
          <xdr:rowOff>19050</xdr:rowOff>
        </xdr:from>
        <xdr:to>
          <xdr:col>11</xdr:col>
          <xdr:colOff>257175</xdr:colOff>
          <xdr:row>20</xdr:row>
          <xdr:rowOff>171450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7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20</xdr:row>
          <xdr:rowOff>19050</xdr:rowOff>
        </xdr:from>
        <xdr:to>
          <xdr:col>14</xdr:col>
          <xdr:colOff>257175</xdr:colOff>
          <xdr:row>20</xdr:row>
          <xdr:rowOff>171450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7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20</xdr:row>
          <xdr:rowOff>19050</xdr:rowOff>
        </xdr:from>
        <xdr:to>
          <xdr:col>15</xdr:col>
          <xdr:colOff>257175</xdr:colOff>
          <xdr:row>20</xdr:row>
          <xdr:rowOff>171450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7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20</xdr:row>
          <xdr:rowOff>19050</xdr:rowOff>
        </xdr:from>
        <xdr:to>
          <xdr:col>18</xdr:col>
          <xdr:colOff>257175</xdr:colOff>
          <xdr:row>20</xdr:row>
          <xdr:rowOff>171450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7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20</xdr:row>
          <xdr:rowOff>19050</xdr:rowOff>
        </xdr:from>
        <xdr:to>
          <xdr:col>19</xdr:col>
          <xdr:colOff>257175</xdr:colOff>
          <xdr:row>20</xdr:row>
          <xdr:rowOff>171450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7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21</xdr:row>
          <xdr:rowOff>19050</xdr:rowOff>
        </xdr:from>
        <xdr:to>
          <xdr:col>10</xdr:col>
          <xdr:colOff>257175</xdr:colOff>
          <xdr:row>21</xdr:row>
          <xdr:rowOff>171450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7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21</xdr:row>
          <xdr:rowOff>19050</xdr:rowOff>
        </xdr:from>
        <xdr:to>
          <xdr:col>11</xdr:col>
          <xdr:colOff>257175</xdr:colOff>
          <xdr:row>21</xdr:row>
          <xdr:rowOff>171450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7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21</xdr:row>
          <xdr:rowOff>19050</xdr:rowOff>
        </xdr:from>
        <xdr:to>
          <xdr:col>14</xdr:col>
          <xdr:colOff>257175</xdr:colOff>
          <xdr:row>21</xdr:row>
          <xdr:rowOff>171450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7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21</xdr:row>
          <xdr:rowOff>19050</xdr:rowOff>
        </xdr:from>
        <xdr:to>
          <xdr:col>15</xdr:col>
          <xdr:colOff>257175</xdr:colOff>
          <xdr:row>21</xdr:row>
          <xdr:rowOff>171450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7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21</xdr:row>
          <xdr:rowOff>19050</xdr:rowOff>
        </xdr:from>
        <xdr:to>
          <xdr:col>18</xdr:col>
          <xdr:colOff>257175</xdr:colOff>
          <xdr:row>21</xdr:row>
          <xdr:rowOff>171450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7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21</xdr:row>
          <xdr:rowOff>19050</xdr:rowOff>
        </xdr:from>
        <xdr:to>
          <xdr:col>19</xdr:col>
          <xdr:colOff>257175</xdr:colOff>
          <xdr:row>21</xdr:row>
          <xdr:rowOff>171450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7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22</xdr:row>
          <xdr:rowOff>19050</xdr:rowOff>
        </xdr:from>
        <xdr:to>
          <xdr:col>10</xdr:col>
          <xdr:colOff>257175</xdr:colOff>
          <xdr:row>22</xdr:row>
          <xdr:rowOff>171450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7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22</xdr:row>
          <xdr:rowOff>19050</xdr:rowOff>
        </xdr:from>
        <xdr:to>
          <xdr:col>11</xdr:col>
          <xdr:colOff>257175</xdr:colOff>
          <xdr:row>22</xdr:row>
          <xdr:rowOff>171450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7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22</xdr:row>
          <xdr:rowOff>19050</xdr:rowOff>
        </xdr:from>
        <xdr:to>
          <xdr:col>14</xdr:col>
          <xdr:colOff>257175</xdr:colOff>
          <xdr:row>22</xdr:row>
          <xdr:rowOff>171450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7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22</xdr:row>
          <xdr:rowOff>19050</xdr:rowOff>
        </xdr:from>
        <xdr:to>
          <xdr:col>15</xdr:col>
          <xdr:colOff>257175</xdr:colOff>
          <xdr:row>22</xdr:row>
          <xdr:rowOff>171450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7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22</xdr:row>
          <xdr:rowOff>19050</xdr:rowOff>
        </xdr:from>
        <xdr:to>
          <xdr:col>18</xdr:col>
          <xdr:colOff>257175</xdr:colOff>
          <xdr:row>22</xdr:row>
          <xdr:rowOff>171450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7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22</xdr:row>
          <xdr:rowOff>19050</xdr:rowOff>
        </xdr:from>
        <xdr:to>
          <xdr:col>19</xdr:col>
          <xdr:colOff>257175</xdr:colOff>
          <xdr:row>22</xdr:row>
          <xdr:rowOff>171450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7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23</xdr:row>
          <xdr:rowOff>19050</xdr:rowOff>
        </xdr:from>
        <xdr:to>
          <xdr:col>10</xdr:col>
          <xdr:colOff>257175</xdr:colOff>
          <xdr:row>23</xdr:row>
          <xdr:rowOff>171450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7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23</xdr:row>
          <xdr:rowOff>19050</xdr:rowOff>
        </xdr:from>
        <xdr:to>
          <xdr:col>11</xdr:col>
          <xdr:colOff>257175</xdr:colOff>
          <xdr:row>23</xdr:row>
          <xdr:rowOff>171450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7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23</xdr:row>
          <xdr:rowOff>19050</xdr:rowOff>
        </xdr:from>
        <xdr:to>
          <xdr:col>14</xdr:col>
          <xdr:colOff>257175</xdr:colOff>
          <xdr:row>23</xdr:row>
          <xdr:rowOff>171450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7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23</xdr:row>
          <xdr:rowOff>19050</xdr:rowOff>
        </xdr:from>
        <xdr:to>
          <xdr:col>15</xdr:col>
          <xdr:colOff>257175</xdr:colOff>
          <xdr:row>23</xdr:row>
          <xdr:rowOff>171450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7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23</xdr:row>
          <xdr:rowOff>19050</xdr:rowOff>
        </xdr:from>
        <xdr:to>
          <xdr:col>18</xdr:col>
          <xdr:colOff>257175</xdr:colOff>
          <xdr:row>23</xdr:row>
          <xdr:rowOff>171450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7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23</xdr:row>
          <xdr:rowOff>19050</xdr:rowOff>
        </xdr:from>
        <xdr:to>
          <xdr:col>19</xdr:col>
          <xdr:colOff>257175</xdr:colOff>
          <xdr:row>23</xdr:row>
          <xdr:rowOff>171450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7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24</xdr:row>
          <xdr:rowOff>19050</xdr:rowOff>
        </xdr:from>
        <xdr:to>
          <xdr:col>10</xdr:col>
          <xdr:colOff>257175</xdr:colOff>
          <xdr:row>24</xdr:row>
          <xdr:rowOff>171450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7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24</xdr:row>
          <xdr:rowOff>19050</xdr:rowOff>
        </xdr:from>
        <xdr:to>
          <xdr:col>11</xdr:col>
          <xdr:colOff>257175</xdr:colOff>
          <xdr:row>24</xdr:row>
          <xdr:rowOff>171450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7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24</xdr:row>
          <xdr:rowOff>19050</xdr:rowOff>
        </xdr:from>
        <xdr:to>
          <xdr:col>14</xdr:col>
          <xdr:colOff>257175</xdr:colOff>
          <xdr:row>24</xdr:row>
          <xdr:rowOff>171450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7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24</xdr:row>
          <xdr:rowOff>19050</xdr:rowOff>
        </xdr:from>
        <xdr:to>
          <xdr:col>15</xdr:col>
          <xdr:colOff>257175</xdr:colOff>
          <xdr:row>24</xdr:row>
          <xdr:rowOff>171450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7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24</xdr:row>
          <xdr:rowOff>19050</xdr:rowOff>
        </xdr:from>
        <xdr:to>
          <xdr:col>18</xdr:col>
          <xdr:colOff>257175</xdr:colOff>
          <xdr:row>24</xdr:row>
          <xdr:rowOff>171450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7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24</xdr:row>
          <xdr:rowOff>19050</xdr:rowOff>
        </xdr:from>
        <xdr:to>
          <xdr:col>19</xdr:col>
          <xdr:colOff>257175</xdr:colOff>
          <xdr:row>24</xdr:row>
          <xdr:rowOff>171450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7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25</xdr:row>
          <xdr:rowOff>19050</xdr:rowOff>
        </xdr:from>
        <xdr:to>
          <xdr:col>10</xdr:col>
          <xdr:colOff>257175</xdr:colOff>
          <xdr:row>25</xdr:row>
          <xdr:rowOff>171450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7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25</xdr:row>
          <xdr:rowOff>19050</xdr:rowOff>
        </xdr:from>
        <xdr:to>
          <xdr:col>11</xdr:col>
          <xdr:colOff>257175</xdr:colOff>
          <xdr:row>25</xdr:row>
          <xdr:rowOff>171450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7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25</xdr:row>
          <xdr:rowOff>19050</xdr:rowOff>
        </xdr:from>
        <xdr:to>
          <xdr:col>14</xdr:col>
          <xdr:colOff>257175</xdr:colOff>
          <xdr:row>25</xdr:row>
          <xdr:rowOff>171450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7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25</xdr:row>
          <xdr:rowOff>19050</xdr:rowOff>
        </xdr:from>
        <xdr:to>
          <xdr:col>15</xdr:col>
          <xdr:colOff>257175</xdr:colOff>
          <xdr:row>25</xdr:row>
          <xdr:rowOff>171450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7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25</xdr:row>
          <xdr:rowOff>19050</xdr:rowOff>
        </xdr:from>
        <xdr:to>
          <xdr:col>18</xdr:col>
          <xdr:colOff>257175</xdr:colOff>
          <xdr:row>25</xdr:row>
          <xdr:rowOff>171450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7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25</xdr:row>
          <xdr:rowOff>19050</xdr:rowOff>
        </xdr:from>
        <xdr:to>
          <xdr:col>19</xdr:col>
          <xdr:colOff>257175</xdr:colOff>
          <xdr:row>25</xdr:row>
          <xdr:rowOff>171450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7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26</xdr:row>
          <xdr:rowOff>19050</xdr:rowOff>
        </xdr:from>
        <xdr:to>
          <xdr:col>10</xdr:col>
          <xdr:colOff>257175</xdr:colOff>
          <xdr:row>26</xdr:row>
          <xdr:rowOff>171450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7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26</xdr:row>
          <xdr:rowOff>19050</xdr:rowOff>
        </xdr:from>
        <xdr:to>
          <xdr:col>11</xdr:col>
          <xdr:colOff>257175</xdr:colOff>
          <xdr:row>26</xdr:row>
          <xdr:rowOff>171450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7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26</xdr:row>
          <xdr:rowOff>19050</xdr:rowOff>
        </xdr:from>
        <xdr:to>
          <xdr:col>14</xdr:col>
          <xdr:colOff>257175</xdr:colOff>
          <xdr:row>26</xdr:row>
          <xdr:rowOff>171450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7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26</xdr:row>
          <xdr:rowOff>19050</xdr:rowOff>
        </xdr:from>
        <xdr:to>
          <xdr:col>15</xdr:col>
          <xdr:colOff>257175</xdr:colOff>
          <xdr:row>26</xdr:row>
          <xdr:rowOff>171450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7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26</xdr:row>
          <xdr:rowOff>19050</xdr:rowOff>
        </xdr:from>
        <xdr:to>
          <xdr:col>18</xdr:col>
          <xdr:colOff>257175</xdr:colOff>
          <xdr:row>26</xdr:row>
          <xdr:rowOff>171450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7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26</xdr:row>
          <xdr:rowOff>19050</xdr:rowOff>
        </xdr:from>
        <xdr:to>
          <xdr:col>19</xdr:col>
          <xdr:colOff>257175</xdr:colOff>
          <xdr:row>26</xdr:row>
          <xdr:rowOff>171450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7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27</xdr:row>
          <xdr:rowOff>19050</xdr:rowOff>
        </xdr:from>
        <xdr:to>
          <xdr:col>10</xdr:col>
          <xdr:colOff>257175</xdr:colOff>
          <xdr:row>27</xdr:row>
          <xdr:rowOff>171450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7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27</xdr:row>
          <xdr:rowOff>19050</xdr:rowOff>
        </xdr:from>
        <xdr:to>
          <xdr:col>11</xdr:col>
          <xdr:colOff>257175</xdr:colOff>
          <xdr:row>27</xdr:row>
          <xdr:rowOff>171450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7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27</xdr:row>
          <xdr:rowOff>19050</xdr:rowOff>
        </xdr:from>
        <xdr:to>
          <xdr:col>14</xdr:col>
          <xdr:colOff>257175</xdr:colOff>
          <xdr:row>27</xdr:row>
          <xdr:rowOff>171450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7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27</xdr:row>
          <xdr:rowOff>19050</xdr:rowOff>
        </xdr:from>
        <xdr:to>
          <xdr:col>15</xdr:col>
          <xdr:colOff>257175</xdr:colOff>
          <xdr:row>27</xdr:row>
          <xdr:rowOff>171450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7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27</xdr:row>
          <xdr:rowOff>19050</xdr:rowOff>
        </xdr:from>
        <xdr:to>
          <xdr:col>18</xdr:col>
          <xdr:colOff>257175</xdr:colOff>
          <xdr:row>27</xdr:row>
          <xdr:rowOff>171450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7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27</xdr:row>
          <xdr:rowOff>19050</xdr:rowOff>
        </xdr:from>
        <xdr:to>
          <xdr:col>19</xdr:col>
          <xdr:colOff>257175</xdr:colOff>
          <xdr:row>27</xdr:row>
          <xdr:rowOff>171450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7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28</xdr:row>
          <xdr:rowOff>19050</xdr:rowOff>
        </xdr:from>
        <xdr:to>
          <xdr:col>10</xdr:col>
          <xdr:colOff>257175</xdr:colOff>
          <xdr:row>28</xdr:row>
          <xdr:rowOff>171450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7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28</xdr:row>
          <xdr:rowOff>19050</xdr:rowOff>
        </xdr:from>
        <xdr:to>
          <xdr:col>11</xdr:col>
          <xdr:colOff>257175</xdr:colOff>
          <xdr:row>28</xdr:row>
          <xdr:rowOff>171450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7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28</xdr:row>
          <xdr:rowOff>19050</xdr:rowOff>
        </xdr:from>
        <xdr:to>
          <xdr:col>14</xdr:col>
          <xdr:colOff>257175</xdr:colOff>
          <xdr:row>28</xdr:row>
          <xdr:rowOff>171450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7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28</xdr:row>
          <xdr:rowOff>19050</xdr:rowOff>
        </xdr:from>
        <xdr:to>
          <xdr:col>15</xdr:col>
          <xdr:colOff>257175</xdr:colOff>
          <xdr:row>28</xdr:row>
          <xdr:rowOff>171450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7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28</xdr:row>
          <xdr:rowOff>19050</xdr:rowOff>
        </xdr:from>
        <xdr:to>
          <xdr:col>18</xdr:col>
          <xdr:colOff>257175</xdr:colOff>
          <xdr:row>28</xdr:row>
          <xdr:rowOff>171450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7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28</xdr:row>
          <xdr:rowOff>19050</xdr:rowOff>
        </xdr:from>
        <xdr:to>
          <xdr:col>19</xdr:col>
          <xdr:colOff>257175</xdr:colOff>
          <xdr:row>28</xdr:row>
          <xdr:rowOff>171450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7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29</xdr:row>
          <xdr:rowOff>19050</xdr:rowOff>
        </xdr:from>
        <xdr:to>
          <xdr:col>10</xdr:col>
          <xdr:colOff>257175</xdr:colOff>
          <xdr:row>29</xdr:row>
          <xdr:rowOff>171450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7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29</xdr:row>
          <xdr:rowOff>19050</xdr:rowOff>
        </xdr:from>
        <xdr:to>
          <xdr:col>11</xdr:col>
          <xdr:colOff>257175</xdr:colOff>
          <xdr:row>29</xdr:row>
          <xdr:rowOff>171450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7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29</xdr:row>
          <xdr:rowOff>19050</xdr:rowOff>
        </xdr:from>
        <xdr:to>
          <xdr:col>14</xdr:col>
          <xdr:colOff>257175</xdr:colOff>
          <xdr:row>29</xdr:row>
          <xdr:rowOff>171450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7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29</xdr:row>
          <xdr:rowOff>19050</xdr:rowOff>
        </xdr:from>
        <xdr:to>
          <xdr:col>15</xdr:col>
          <xdr:colOff>257175</xdr:colOff>
          <xdr:row>29</xdr:row>
          <xdr:rowOff>171450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7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29</xdr:row>
          <xdr:rowOff>19050</xdr:rowOff>
        </xdr:from>
        <xdr:to>
          <xdr:col>18</xdr:col>
          <xdr:colOff>257175</xdr:colOff>
          <xdr:row>29</xdr:row>
          <xdr:rowOff>171450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7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29</xdr:row>
          <xdr:rowOff>19050</xdr:rowOff>
        </xdr:from>
        <xdr:to>
          <xdr:col>19</xdr:col>
          <xdr:colOff>257175</xdr:colOff>
          <xdr:row>29</xdr:row>
          <xdr:rowOff>171450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7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30</xdr:row>
          <xdr:rowOff>19050</xdr:rowOff>
        </xdr:from>
        <xdr:to>
          <xdr:col>10</xdr:col>
          <xdr:colOff>257175</xdr:colOff>
          <xdr:row>30</xdr:row>
          <xdr:rowOff>171450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7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30</xdr:row>
          <xdr:rowOff>19050</xdr:rowOff>
        </xdr:from>
        <xdr:to>
          <xdr:col>11</xdr:col>
          <xdr:colOff>257175</xdr:colOff>
          <xdr:row>30</xdr:row>
          <xdr:rowOff>171450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7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30</xdr:row>
          <xdr:rowOff>19050</xdr:rowOff>
        </xdr:from>
        <xdr:to>
          <xdr:col>14</xdr:col>
          <xdr:colOff>257175</xdr:colOff>
          <xdr:row>30</xdr:row>
          <xdr:rowOff>171450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7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30</xdr:row>
          <xdr:rowOff>19050</xdr:rowOff>
        </xdr:from>
        <xdr:to>
          <xdr:col>15</xdr:col>
          <xdr:colOff>257175</xdr:colOff>
          <xdr:row>30</xdr:row>
          <xdr:rowOff>171450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7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30</xdr:row>
          <xdr:rowOff>19050</xdr:rowOff>
        </xdr:from>
        <xdr:to>
          <xdr:col>18</xdr:col>
          <xdr:colOff>257175</xdr:colOff>
          <xdr:row>30</xdr:row>
          <xdr:rowOff>171450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7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30</xdr:row>
          <xdr:rowOff>19050</xdr:rowOff>
        </xdr:from>
        <xdr:to>
          <xdr:col>19</xdr:col>
          <xdr:colOff>257175</xdr:colOff>
          <xdr:row>30</xdr:row>
          <xdr:rowOff>171450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7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31</xdr:row>
          <xdr:rowOff>19050</xdr:rowOff>
        </xdr:from>
        <xdr:to>
          <xdr:col>10</xdr:col>
          <xdr:colOff>257175</xdr:colOff>
          <xdr:row>31</xdr:row>
          <xdr:rowOff>171450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7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31</xdr:row>
          <xdr:rowOff>19050</xdr:rowOff>
        </xdr:from>
        <xdr:to>
          <xdr:col>11</xdr:col>
          <xdr:colOff>257175</xdr:colOff>
          <xdr:row>31</xdr:row>
          <xdr:rowOff>171450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7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31</xdr:row>
          <xdr:rowOff>19050</xdr:rowOff>
        </xdr:from>
        <xdr:to>
          <xdr:col>14</xdr:col>
          <xdr:colOff>257175</xdr:colOff>
          <xdr:row>31</xdr:row>
          <xdr:rowOff>171450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7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31</xdr:row>
          <xdr:rowOff>19050</xdr:rowOff>
        </xdr:from>
        <xdr:to>
          <xdr:col>15</xdr:col>
          <xdr:colOff>257175</xdr:colOff>
          <xdr:row>31</xdr:row>
          <xdr:rowOff>171450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7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31</xdr:row>
          <xdr:rowOff>19050</xdr:rowOff>
        </xdr:from>
        <xdr:to>
          <xdr:col>18</xdr:col>
          <xdr:colOff>257175</xdr:colOff>
          <xdr:row>31</xdr:row>
          <xdr:rowOff>171450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7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31</xdr:row>
          <xdr:rowOff>19050</xdr:rowOff>
        </xdr:from>
        <xdr:to>
          <xdr:col>19</xdr:col>
          <xdr:colOff>257175</xdr:colOff>
          <xdr:row>31</xdr:row>
          <xdr:rowOff>171450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7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32</xdr:row>
          <xdr:rowOff>19050</xdr:rowOff>
        </xdr:from>
        <xdr:to>
          <xdr:col>10</xdr:col>
          <xdr:colOff>257175</xdr:colOff>
          <xdr:row>32</xdr:row>
          <xdr:rowOff>171450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7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32</xdr:row>
          <xdr:rowOff>19050</xdr:rowOff>
        </xdr:from>
        <xdr:to>
          <xdr:col>11</xdr:col>
          <xdr:colOff>257175</xdr:colOff>
          <xdr:row>32</xdr:row>
          <xdr:rowOff>171450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7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32</xdr:row>
          <xdr:rowOff>19050</xdr:rowOff>
        </xdr:from>
        <xdr:to>
          <xdr:col>14</xdr:col>
          <xdr:colOff>257175</xdr:colOff>
          <xdr:row>32</xdr:row>
          <xdr:rowOff>171450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7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32</xdr:row>
          <xdr:rowOff>19050</xdr:rowOff>
        </xdr:from>
        <xdr:to>
          <xdr:col>15</xdr:col>
          <xdr:colOff>257175</xdr:colOff>
          <xdr:row>32</xdr:row>
          <xdr:rowOff>171450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7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32</xdr:row>
          <xdr:rowOff>19050</xdr:rowOff>
        </xdr:from>
        <xdr:to>
          <xdr:col>18</xdr:col>
          <xdr:colOff>257175</xdr:colOff>
          <xdr:row>32</xdr:row>
          <xdr:rowOff>171450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7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32</xdr:row>
          <xdr:rowOff>19050</xdr:rowOff>
        </xdr:from>
        <xdr:to>
          <xdr:col>19</xdr:col>
          <xdr:colOff>257175</xdr:colOff>
          <xdr:row>32</xdr:row>
          <xdr:rowOff>171450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7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33</xdr:row>
          <xdr:rowOff>19050</xdr:rowOff>
        </xdr:from>
        <xdr:to>
          <xdr:col>10</xdr:col>
          <xdr:colOff>257175</xdr:colOff>
          <xdr:row>33</xdr:row>
          <xdr:rowOff>171450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7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33</xdr:row>
          <xdr:rowOff>19050</xdr:rowOff>
        </xdr:from>
        <xdr:to>
          <xdr:col>11</xdr:col>
          <xdr:colOff>257175</xdr:colOff>
          <xdr:row>33</xdr:row>
          <xdr:rowOff>171450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7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33</xdr:row>
          <xdr:rowOff>19050</xdr:rowOff>
        </xdr:from>
        <xdr:to>
          <xdr:col>14</xdr:col>
          <xdr:colOff>257175</xdr:colOff>
          <xdr:row>33</xdr:row>
          <xdr:rowOff>171450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7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33</xdr:row>
          <xdr:rowOff>19050</xdr:rowOff>
        </xdr:from>
        <xdr:to>
          <xdr:col>15</xdr:col>
          <xdr:colOff>257175</xdr:colOff>
          <xdr:row>33</xdr:row>
          <xdr:rowOff>171450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7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33</xdr:row>
          <xdr:rowOff>19050</xdr:rowOff>
        </xdr:from>
        <xdr:to>
          <xdr:col>18</xdr:col>
          <xdr:colOff>257175</xdr:colOff>
          <xdr:row>33</xdr:row>
          <xdr:rowOff>171450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7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33</xdr:row>
          <xdr:rowOff>19050</xdr:rowOff>
        </xdr:from>
        <xdr:to>
          <xdr:col>19</xdr:col>
          <xdr:colOff>257175</xdr:colOff>
          <xdr:row>33</xdr:row>
          <xdr:rowOff>171450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7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34</xdr:row>
          <xdr:rowOff>19050</xdr:rowOff>
        </xdr:from>
        <xdr:to>
          <xdr:col>10</xdr:col>
          <xdr:colOff>257175</xdr:colOff>
          <xdr:row>34</xdr:row>
          <xdr:rowOff>171450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7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34</xdr:row>
          <xdr:rowOff>19050</xdr:rowOff>
        </xdr:from>
        <xdr:to>
          <xdr:col>11</xdr:col>
          <xdr:colOff>257175</xdr:colOff>
          <xdr:row>34</xdr:row>
          <xdr:rowOff>171450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7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34</xdr:row>
          <xdr:rowOff>19050</xdr:rowOff>
        </xdr:from>
        <xdr:to>
          <xdr:col>14</xdr:col>
          <xdr:colOff>257175</xdr:colOff>
          <xdr:row>34</xdr:row>
          <xdr:rowOff>171450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7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34</xdr:row>
          <xdr:rowOff>19050</xdr:rowOff>
        </xdr:from>
        <xdr:to>
          <xdr:col>15</xdr:col>
          <xdr:colOff>257175</xdr:colOff>
          <xdr:row>34</xdr:row>
          <xdr:rowOff>171450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7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34</xdr:row>
          <xdr:rowOff>19050</xdr:rowOff>
        </xdr:from>
        <xdr:to>
          <xdr:col>18</xdr:col>
          <xdr:colOff>257175</xdr:colOff>
          <xdr:row>34</xdr:row>
          <xdr:rowOff>171450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7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34</xdr:row>
          <xdr:rowOff>19050</xdr:rowOff>
        </xdr:from>
        <xdr:to>
          <xdr:col>19</xdr:col>
          <xdr:colOff>257175</xdr:colOff>
          <xdr:row>34</xdr:row>
          <xdr:rowOff>171450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7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44</xdr:row>
          <xdr:rowOff>19050</xdr:rowOff>
        </xdr:from>
        <xdr:to>
          <xdr:col>10</xdr:col>
          <xdr:colOff>257175</xdr:colOff>
          <xdr:row>44</xdr:row>
          <xdr:rowOff>171450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7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44</xdr:row>
          <xdr:rowOff>19050</xdr:rowOff>
        </xdr:from>
        <xdr:to>
          <xdr:col>11</xdr:col>
          <xdr:colOff>257175</xdr:colOff>
          <xdr:row>44</xdr:row>
          <xdr:rowOff>171450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7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44</xdr:row>
          <xdr:rowOff>19050</xdr:rowOff>
        </xdr:from>
        <xdr:to>
          <xdr:col>14</xdr:col>
          <xdr:colOff>257175</xdr:colOff>
          <xdr:row>44</xdr:row>
          <xdr:rowOff>171450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7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44</xdr:row>
          <xdr:rowOff>19050</xdr:rowOff>
        </xdr:from>
        <xdr:to>
          <xdr:col>15</xdr:col>
          <xdr:colOff>257175</xdr:colOff>
          <xdr:row>44</xdr:row>
          <xdr:rowOff>171450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7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44</xdr:row>
          <xdr:rowOff>19050</xdr:rowOff>
        </xdr:from>
        <xdr:to>
          <xdr:col>18</xdr:col>
          <xdr:colOff>257175</xdr:colOff>
          <xdr:row>44</xdr:row>
          <xdr:rowOff>171450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7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44</xdr:row>
          <xdr:rowOff>19050</xdr:rowOff>
        </xdr:from>
        <xdr:to>
          <xdr:col>19</xdr:col>
          <xdr:colOff>257175</xdr:colOff>
          <xdr:row>44</xdr:row>
          <xdr:rowOff>171450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7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45</xdr:row>
          <xdr:rowOff>19050</xdr:rowOff>
        </xdr:from>
        <xdr:to>
          <xdr:col>10</xdr:col>
          <xdr:colOff>257175</xdr:colOff>
          <xdr:row>45</xdr:row>
          <xdr:rowOff>171450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7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45</xdr:row>
          <xdr:rowOff>19050</xdr:rowOff>
        </xdr:from>
        <xdr:to>
          <xdr:col>11</xdr:col>
          <xdr:colOff>257175</xdr:colOff>
          <xdr:row>45</xdr:row>
          <xdr:rowOff>171450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7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45</xdr:row>
          <xdr:rowOff>19050</xdr:rowOff>
        </xdr:from>
        <xdr:to>
          <xdr:col>14</xdr:col>
          <xdr:colOff>257175</xdr:colOff>
          <xdr:row>45</xdr:row>
          <xdr:rowOff>171450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7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45</xdr:row>
          <xdr:rowOff>19050</xdr:rowOff>
        </xdr:from>
        <xdr:to>
          <xdr:col>15</xdr:col>
          <xdr:colOff>257175</xdr:colOff>
          <xdr:row>45</xdr:row>
          <xdr:rowOff>171450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7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45</xdr:row>
          <xdr:rowOff>19050</xdr:rowOff>
        </xdr:from>
        <xdr:to>
          <xdr:col>18</xdr:col>
          <xdr:colOff>257175</xdr:colOff>
          <xdr:row>45</xdr:row>
          <xdr:rowOff>171450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7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45</xdr:row>
          <xdr:rowOff>19050</xdr:rowOff>
        </xdr:from>
        <xdr:to>
          <xdr:col>19</xdr:col>
          <xdr:colOff>257175</xdr:colOff>
          <xdr:row>45</xdr:row>
          <xdr:rowOff>171450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7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46</xdr:row>
          <xdr:rowOff>19050</xdr:rowOff>
        </xdr:from>
        <xdr:to>
          <xdr:col>10</xdr:col>
          <xdr:colOff>257175</xdr:colOff>
          <xdr:row>46</xdr:row>
          <xdr:rowOff>171450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7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46</xdr:row>
          <xdr:rowOff>19050</xdr:rowOff>
        </xdr:from>
        <xdr:to>
          <xdr:col>11</xdr:col>
          <xdr:colOff>257175</xdr:colOff>
          <xdr:row>46</xdr:row>
          <xdr:rowOff>171450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7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46</xdr:row>
          <xdr:rowOff>19050</xdr:rowOff>
        </xdr:from>
        <xdr:to>
          <xdr:col>14</xdr:col>
          <xdr:colOff>257175</xdr:colOff>
          <xdr:row>46</xdr:row>
          <xdr:rowOff>171450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7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46</xdr:row>
          <xdr:rowOff>19050</xdr:rowOff>
        </xdr:from>
        <xdr:to>
          <xdr:col>15</xdr:col>
          <xdr:colOff>257175</xdr:colOff>
          <xdr:row>46</xdr:row>
          <xdr:rowOff>171450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7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46</xdr:row>
          <xdr:rowOff>19050</xdr:rowOff>
        </xdr:from>
        <xdr:to>
          <xdr:col>18</xdr:col>
          <xdr:colOff>257175</xdr:colOff>
          <xdr:row>46</xdr:row>
          <xdr:rowOff>171450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7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46</xdr:row>
          <xdr:rowOff>19050</xdr:rowOff>
        </xdr:from>
        <xdr:to>
          <xdr:col>19</xdr:col>
          <xdr:colOff>257175</xdr:colOff>
          <xdr:row>46</xdr:row>
          <xdr:rowOff>171450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7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47</xdr:row>
          <xdr:rowOff>19050</xdr:rowOff>
        </xdr:from>
        <xdr:to>
          <xdr:col>10</xdr:col>
          <xdr:colOff>257175</xdr:colOff>
          <xdr:row>47</xdr:row>
          <xdr:rowOff>171450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7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47</xdr:row>
          <xdr:rowOff>19050</xdr:rowOff>
        </xdr:from>
        <xdr:to>
          <xdr:col>11</xdr:col>
          <xdr:colOff>257175</xdr:colOff>
          <xdr:row>47</xdr:row>
          <xdr:rowOff>171450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7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47</xdr:row>
          <xdr:rowOff>19050</xdr:rowOff>
        </xdr:from>
        <xdr:to>
          <xdr:col>14</xdr:col>
          <xdr:colOff>257175</xdr:colOff>
          <xdr:row>47</xdr:row>
          <xdr:rowOff>171450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7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47</xdr:row>
          <xdr:rowOff>19050</xdr:rowOff>
        </xdr:from>
        <xdr:to>
          <xdr:col>15</xdr:col>
          <xdr:colOff>257175</xdr:colOff>
          <xdr:row>47</xdr:row>
          <xdr:rowOff>171450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7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47</xdr:row>
          <xdr:rowOff>19050</xdr:rowOff>
        </xdr:from>
        <xdr:to>
          <xdr:col>18</xdr:col>
          <xdr:colOff>257175</xdr:colOff>
          <xdr:row>47</xdr:row>
          <xdr:rowOff>171450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7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47</xdr:row>
          <xdr:rowOff>19050</xdr:rowOff>
        </xdr:from>
        <xdr:to>
          <xdr:col>19</xdr:col>
          <xdr:colOff>257175</xdr:colOff>
          <xdr:row>47</xdr:row>
          <xdr:rowOff>171450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7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48</xdr:row>
          <xdr:rowOff>19050</xdr:rowOff>
        </xdr:from>
        <xdr:to>
          <xdr:col>10</xdr:col>
          <xdr:colOff>257175</xdr:colOff>
          <xdr:row>48</xdr:row>
          <xdr:rowOff>171450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7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48</xdr:row>
          <xdr:rowOff>19050</xdr:rowOff>
        </xdr:from>
        <xdr:to>
          <xdr:col>11</xdr:col>
          <xdr:colOff>257175</xdr:colOff>
          <xdr:row>48</xdr:row>
          <xdr:rowOff>171450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7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48</xdr:row>
          <xdr:rowOff>19050</xdr:rowOff>
        </xdr:from>
        <xdr:to>
          <xdr:col>14</xdr:col>
          <xdr:colOff>257175</xdr:colOff>
          <xdr:row>48</xdr:row>
          <xdr:rowOff>171450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7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48</xdr:row>
          <xdr:rowOff>19050</xdr:rowOff>
        </xdr:from>
        <xdr:to>
          <xdr:col>15</xdr:col>
          <xdr:colOff>257175</xdr:colOff>
          <xdr:row>48</xdr:row>
          <xdr:rowOff>171450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7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48</xdr:row>
          <xdr:rowOff>19050</xdr:rowOff>
        </xdr:from>
        <xdr:to>
          <xdr:col>18</xdr:col>
          <xdr:colOff>257175</xdr:colOff>
          <xdr:row>48</xdr:row>
          <xdr:rowOff>171450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7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48</xdr:row>
          <xdr:rowOff>19050</xdr:rowOff>
        </xdr:from>
        <xdr:to>
          <xdr:col>19</xdr:col>
          <xdr:colOff>257175</xdr:colOff>
          <xdr:row>48</xdr:row>
          <xdr:rowOff>171450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7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49</xdr:row>
          <xdr:rowOff>19050</xdr:rowOff>
        </xdr:from>
        <xdr:to>
          <xdr:col>10</xdr:col>
          <xdr:colOff>257175</xdr:colOff>
          <xdr:row>49</xdr:row>
          <xdr:rowOff>171450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7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49</xdr:row>
          <xdr:rowOff>19050</xdr:rowOff>
        </xdr:from>
        <xdr:to>
          <xdr:col>11</xdr:col>
          <xdr:colOff>257175</xdr:colOff>
          <xdr:row>49</xdr:row>
          <xdr:rowOff>171450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7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49</xdr:row>
          <xdr:rowOff>19050</xdr:rowOff>
        </xdr:from>
        <xdr:to>
          <xdr:col>14</xdr:col>
          <xdr:colOff>257175</xdr:colOff>
          <xdr:row>49</xdr:row>
          <xdr:rowOff>171450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7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49</xdr:row>
          <xdr:rowOff>19050</xdr:rowOff>
        </xdr:from>
        <xdr:to>
          <xdr:col>15</xdr:col>
          <xdr:colOff>257175</xdr:colOff>
          <xdr:row>49</xdr:row>
          <xdr:rowOff>171450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7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49</xdr:row>
          <xdr:rowOff>19050</xdr:rowOff>
        </xdr:from>
        <xdr:to>
          <xdr:col>18</xdr:col>
          <xdr:colOff>257175</xdr:colOff>
          <xdr:row>49</xdr:row>
          <xdr:rowOff>171450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7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49</xdr:row>
          <xdr:rowOff>19050</xdr:rowOff>
        </xdr:from>
        <xdr:to>
          <xdr:col>19</xdr:col>
          <xdr:colOff>257175</xdr:colOff>
          <xdr:row>49</xdr:row>
          <xdr:rowOff>171450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7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50</xdr:row>
          <xdr:rowOff>19050</xdr:rowOff>
        </xdr:from>
        <xdr:to>
          <xdr:col>10</xdr:col>
          <xdr:colOff>257175</xdr:colOff>
          <xdr:row>50</xdr:row>
          <xdr:rowOff>171450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7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50</xdr:row>
          <xdr:rowOff>19050</xdr:rowOff>
        </xdr:from>
        <xdr:to>
          <xdr:col>11</xdr:col>
          <xdr:colOff>257175</xdr:colOff>
          <xdr:row>50</xdr:row>
          <xdr:rowOff>171450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7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50</xdr:row>
          <xdr:rowOff>19050</xdr:rowOff>
        </xdr:from>
        <xdr:to>
          <xdr:col>14</xdr:col>
          <xdr:colOff>257175</xdr:colOff>
          <xdr:row>50</xdr:row>
          <xdr:rowOff>171450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7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50</xdr:row>
          <xdr:rowOff>19050</xdr:rowOff>
        </xdr:from>
        <xdr:to>
          <xdr:col>15</xdr:col>
          <xdr:colOff>257175</xdr:colOff>
          <xdr:row>50</xdr:row>
          <xdr:rowOff>171450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7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50</xdr:row>
          <xdr:rowOff>19050</xdr:rowOff>
        </xdr:from>
        <xdr:to>
          <xdr:col>18</xdr:col>
          <xdr:colOff>257175</xdr:colOff>
          <xdr:row>50</xdr:row>
          <xdr:rowOff>171450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7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50</xdr:row>
          <xdr:rowOff>19050</xdr:rowOff>
        </xdr:from>
        <xdr:to>
          <xdr:col>19</xdr:col>
          <xdr:colOff>257175</xdr:colOff>
          <xdr:row>50</xdr:row>
          <xdr:rowOff>171450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7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51</xdr:row>
          <xdr:rowOff>19050</xdr:rowOff>
        </xdr:from>
        <xdr:to>
          <xdr:col>19</xdr:col>
          <xdr:colOff>257175</xdr:colOff>
          <xdr:row>51</xdr:row>
          <xdr:rowOff>171450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7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51</xdr:row>
          <xdr:rowOff>19050</xdr:rowOff>
        </xdr:from>
        <xdr:to>
          <xdr:col>18</xdr:col>
          <xdr:colOff>257175</xdr:colOff>
          <xdr:row>51</xdr:row>
          <xdr:rowOff>171450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7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51</xdr:row>
          <xdr:rowOff>19050</xdr:rowOff>
        </xdr:from>
        <xdr:to>
          <xdr:col>15</xdr:col>
          <xdr:colOff>257175</xdr:colOff>
          <xdr:row>51</xdr:row>
          <xdr:rowOff>171450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7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51</xdr:row>
          <xdr:rowOff>19050</xdr:rowOff>
        </xdr:from>
        <xdr:to>
          <xdr:col>14</xdr:col>
          <xdr:colOff>257175</xdr:colOff>
          <xdr:row>51</xdr:row>
          <xdr:rowOff>171450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7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51</xdr:row>
          <xdr:rowOff>19050</xdr:rowOff>
        </xdr:from>
        <xdr:to>
          <xdr:col>11</xdr:col>
          <xdr:colOff>257175</xdr:colOff>
          <xdr:row>51</xdr:row>
          <xdr:rowOff>171450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7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51</xdr:row>
          <xdr:rowOff>19050</xdr:rowOff>
        </xdr:from>
        <xdr:to>
          <xdr:col>10</xdr:col>
          <xdr:colOff>257175</xdr:colOff>
          <xdr:row>51</xdr:row>
          <xdr:rowOff>171450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7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52</xdr:row>
          <xdr:rowOff>19050</xdr:rowOff>
        </xdr:from>
        <xdr:to>
          <xdr:col>10</xdr:col>
          <xdr:colOff>257175</xdr:colOff>
          <xdr:row>52</xdr:row>
          <xdr:rowOff>171450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7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52</xdr:row>
          <xdr:rowOff>19050</xdr:rowOff>
        </xdr:from>
        <xdr:to>
          <xdr:col>11</xdr:col>
          <xdr:colOff>257175</xdr:colOff>
          <xdr:row>52</xdr:row>
          <xdr:rowOff>171450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7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52</xdr:row>
          <xdr:rowOff>19050</xdr:rowOff>
        </xdr:from>
        <xdr:to>
          <xdr:col>14</xdr:col>
          <xdr:colOff>257175</xdr:colOff>
          <xdr:row>52</xdr:row>
          <xdr:rowOff>171450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7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52</xdr:row>
          <xdr:rowOff>19050</xdr:rowOff>
        </xdr:from>
        <xdr:to>
          <xdr:col>15</xdr:col>
          <xdr:colOff>257175</xdr:colOff>
          <xdr:row>52</xdr:row>
          <xdr:rowOff>171450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7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52</xdr:row>
          <xdr:rowOff>19050</xdr:rowOff>
        </xdr:from>
        <xdr:to>
          <xdr:col>18</xdr:col>
          <xdr:colOff>257175</xdr:colOff>
          <xdr:row>52</xdr:row>
          <xdr:rowOff>171450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7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52</xdr:row>
          <xdr:rowOff>19050</xdr:rowOff>
        </xdr:from>
        <xdr:to>
          <xdr:col>19</xdr:col>
          <xdr:colOff>257175</xdr:colOff>
          <xdr:row>52</xdr:row>
          <xdr:rowOff>171450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7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53</xdr:row>
          <xdr:rowOff>19050</xdr:rowOff>
        </xdr:from>
        <xdr:to>
          <xdr:col>19</xdr:col>
          <xdr:colOff>257175</xdr:colOff>
          <xdr:row>53</xdr:row>
          <xdr:rowOff>171450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7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53</xdr:row>
          <xdr:rowOff>19050</xdr:rowOff>
        </xdr:from>
        <xdr:to>
          <xdr:col>18</xdr:col>
          <xdr:colOff>257175</xdr:colOff>
          <xdr:row>53</xdr:row>
          <xdr:rowOff>171450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7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53</xdr:row>
          <xdr:rowOff>19050</xdr:rowOff>
        </xdr:from>
        <xdr:to>
          <xdr:col>15</xdr:col>
          <xdr:colOff>257175</xdr:colOff>
          <xdr:row>53</xdr:row>
          <xdr:rowOff>171450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7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53</xdr:row>
          <xdr:rowOff>19050</xdr:rowOff>
        </xdr:from>
        <xdr:to>
          <xdr:col>14</xdr:col>
          <xdr:colOff>257175</xdr:colOff>
          <xdr:row>53</xdr:row>
          <xdr:rowOff>171450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7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53</xdr:row>
          <xdr:rowOff>19050</xdr:rowOff>
        </xdr:from>
        <xdr:to>
          <xdr:col>11</xdr:col>
          <xdr:colOff>257175</xdr:colOff>
          <xdr:row>53</xdr:row>
          <xdr:rowOff>171450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7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53</xdr:row>
          <xdr:rowOff>19050</xdr:rowOff>
        </xdr:from>
        <xdr:to>
          <xdr:col>10</xdr:col>
          <xdr:colOff>257175</xdr:colOff>
          <xdr:row>53</xdr:row>
          <xdr:rowOff>171450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7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54</xdr:row>
          <xdr:rowOff>19050</xdr:rowOff>
        </xdr:from>
        <xdr:to>
          <xdr:col>10</xdr:col>
          <xdr:colOff>257175</xdr:colOff>
          <xdr:row>54</xdr:row>
          <xdr:rowOff>171450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7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54</xdr:row>
          <xdr:rowOff>19050</xdr:rowOff>
        </xdr:from>
        <xdr:to>
          <xdr:col>11</xdr:col>
          <xdr:colOff>257175</xdr:colOff>
          <xdr:row>54</xdr:row>
          <xdr:rowOff>171450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7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54</xdr:row>
          <xdr:rowOff>19050</xdr:rowOff>
        </xdr:from>
        <xdr:to>
          <xdr:col>14</xdr:col>
          <xdr:colOff>257175</xdr:colOff>
          <xdr:row>54</xdr:row>
          <xdr:rowOff>171450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7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54</xdr:row>
          <xdr:rowOff>19050</xdr:rowOff>
        </xdr:from>
        <xdr:to>
          <xdr:col>15</xdr:col>
          <xdr:colOff>257175</xdr:colOff>
          <xdr:row>54</xdr:row>
          <xdr:rowOff>171450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7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54</xdr:row>
          <xdr:rowOff>19050</xdr:rowOff>
        </xdr:from>
        <xdr:to>
          <xdr:col>18</xdr:col>
          <xdr:colOff>257175</xdr:colOff>
          <xdr:row>54</xdr:row>
          <xdr:rowOff>171450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7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54</xdr:row>
          <xdr:rowOff>19050</xdr:rowOff>
        </xdr:from>
        <xdr:to>
          <xdr:col>19</xdr:col>
          <xdr:colOff>257175</xdr:colOff>
          <xdr:row>54</xdr:row>
          <xdr:rowOff>171450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7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55</xdr:row>
          <xdr:rowOff>19050</xdr:rowOff>
        </xdr:from>
        <xdr:to>
          <xdr:col>19</xdr:col>
          <xdr:colOff>257175</xdr:colOff>
          <xdr:row>55</xdr:row>
          <xdr:rowOff>171450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7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55</xdr:row>
          <xdr:rowOff>19050</xdr:rowOff>
        </xdr:from>
        <xdr:to>
          <xdr:col>18</xdr:col>
          <xdr:colOff>257175</xdr:colOff>
          <xdr:row>55</xdr:row>
          <xdr:rowOff>171450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7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55</xdr:row>
          <xdr:rowOff>19050</xdr:rowOff>
        </xdr:from>
        <xdr:to>
          <xdr:col>15</xdr:col>
          <xdr:colOff>257175</xdr:colOff>
          <xdr:row>55</xdr:row>
          <xdr:rowOff>171450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7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55</xdr:row>
          <xdr:rowOff>19050</xdr:rowOff>
        </xdr:from>
        <xdr:to>
          <xdr:col>14</xdr:col>
          <xdr:colOff>257175</xdr:colOff>
          <xdr:row>55</xdr:row>
          <xdr:rowOff>171450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7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55</xdr:row>
          <xdr:rowOff>19050</xdr:rowOff>
        </xdr:from>
        <xdr:to>
          <xdr:col>11</xdr:col>
          <xdr:colOff>257175</xdr:colOff>
          <xdr:row>55</xdr:row>
          <xdr:rowOff>171450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7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55</xdr:row>
          <xdr:rowOff>19050</xdr:rowOff>
        </xdr:from>
        <xdr:to>
          <xdr:col>10</xdr:col>
          <xdr:colOff>257175</xdr:colOff>
          <xdr:row>55</xdr:row>
          <xdr:rowOff>171450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7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56</xdr:row>
          <xdr:rowOff>19050</xdr:rowOff>
        </xdr:from>
        <xdr:to>
          <xdr:col>10</xdr:col>
          <xdr:colOff>257175</xdr:colOff>
          <xdr:row>56</xdr:row>
          <xdr:rowOff>171450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7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56</xdr:row>
          <xdr:rowOff>19050</xdr:rowOff>
        </xdr:from>
        <xdr:to>
          <xdr:col>11</xdr:col>
          <xdr:colOff>257175</xdr:colOff>
          <xdr:row>56</xdr:row>
          <xdr:rowOff>171450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7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56</xdr:row>
          <xdr:rowOff>19050</xdr:rowOff>
        </xdr:from>
        <xdr:to>
          <xdr:col>14</xdr:col>
          <xdr:colOff>257175</xdr:colOff>
          <xdr:row>56</xdr:row>
          <xdr:rowOff>171450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7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56</xdr:row>
          <xdr:rowOff>19050</xdr:rowOff>
        </xdr:from>
        <xdr:to>
          <xdr:col>15</xdr:col>
          <xdr:colOff>257175</xdr:colOff>
          <xdr:row>56</xdr:row>
          <xdr:rowOff>171450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7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56</xdr:row>
          <xdr:rowOff>19050</xdr:rowOff>
        </xdr:from>
        <xdr:to>
          <xdr:col>18</xdr:col>
          <xdr:colOff>257175</xdr:colOff>
          <xdr:row>56</xdr:row>
          <xdr:rowOff>171450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7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56</xdr:row>
          <xdr:rowOff>19050</xdr:rowOff>
        </xdr:from>
        <xdr:to>
          <xdr:col>19</xdr:col>
          <xdr:colOff>257175</xdr:colOff>
          <xdr:row>56</xdr:row>
          <xdr:rowOff>171450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7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57</xdr:row>
          <xdr:rowOff>19050</xdr:rowOff>
        </xdr:from>
        <xdr:to>
          <xdr:col>19</xdr:col>
          <xdr:colOff>257175</xdr:colOff>
          <xdr:row>57</xdr:row>
          <xdr:rowOff>171450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7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57</xdr:row>
          <xdr:rowOff>19050</xdr:rowOff>
        </xdr:from>
        <xdr:to>
          <xdr:col>18</xdr:col>
          <xdr:colOff>257175</xdr:colOff>
          <xdr:row>57</xdr:row>
          <xdr:rowOff>171450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7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57</xdr:row>
          <xdr:rowOff>19050</xdr:rowOff>
        </xdr:from>
        <xdr:to>
          <xdr:col>15</xdr:col>
          <xdr:colOff>257175</xdr:colOff>
          <xdr:row>57</xdr:row>
          <xdr:rowOff>171450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7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57</xdr:row>
          <xdr:rowOff>19050</xdr:rowOff>
        </xdr:from>
        <xdr:to>
          <xdr:col>14</xdr:col>
          <xdr:colOff>257175</xdr:colOff>
          <xdr:row>57</xdr:row>
          <xdr:rowOff>171450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7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57</xdr:row>
          <xdr:rowOff>19050</xdr:rowOff>
        </xdr:from>
        <xdr:to>
          <xdr:col>11</xdr:col>
          <xdr:colOff>257175</xdr:colOff>
          <xdr:row>57</xdr:row>
          <xdr:rowOff>171450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7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57</xdr:row>
          <xdr:rowOff>19050</xdr:rowOff>
        </xdr:from>
        <xdr:to>
          <xdr:col>10</xdr:col>
          <xdr:colOff>257175</xdr:colOff>
          <xdr:row>57</xdr:row>
          <xdr:rowOff>171450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7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58</xdr:row>
          <xdr:rowOff>19050</xdr:rowOff>
        </xdr:from>
        <xdr:to>
          <xdr:col>10</xdr:col>
          <xdr:colOff>257175</xdr:colOff>
          <xdr:row>58</xdr:row>
          <xdr:rowOff>171450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7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58</xdr:row>
          <xdr:rowOff>19050</xdr:rowOff>
        </xdr:from>
        <xdr:to>
          <xdr:col>11</xdr:col>
          <xdr:colOff>257175</xdr:colOff>
          <xdr:row>58</xdr:row>
          <xdr:rowOff>171450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7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58</xdr:row>
          <xdr:rowOff>19050</xdr:rowOff>
        </xdr:from>
        <xdr:to>
          <xdr:col>14</xdr:col>
          <xdr:colOff>257175</xdr:colOff>
          <xdr:row>58</xdr:row>
          <xdr:rowOff>171450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7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58</xdr:row>
          <xdr:rowOff>19050</xdr:rowOff>
        </xdr:from>
        <xdr:to>
          <xdr:col>15</xdr:col>
          <xdr:colOff>257175</xdr:colOff>
          <xdr:row>58</xdr:row>
          <xdr:rowOff>171450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7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58</xdr:row>
          <xdr:rowOff>19050</xdr:rowOff>
        </xdr:from>
        <xdr:to>
          <xdr:col>18</xdr:col>
          <xdr:colOff>257175</xdr:colOff>
          <xdr:row>58</xdr:row>
          <xdr:rowOff>171450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7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58</xdr:row>
          <xdr:rowOff>19050</xdr:rowOff>
        </xdr:from>
        <xdr:to>
          <xdr:col>19</xdr:col>
          <xdr:colOff>257175</xdr:colOff>
          <xdr:row>58</xdr:row>
          <xdr:rowOff>171450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7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59</xdr:row>
          <xdr:rowOff>19050</xdr:rowOff>
        </xdr:from>
        <xdr:to>
          <xdr:col>19</xdr:col>
          <xdr:colOff>257175</xdr:colOff>
          <xdr:row>59</xdr:row>
          <xdr:rowOff>171450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7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60</xdr:row>
          <xdr:rowOff>19050</xdr:rowOff>
        </xdr:from>
        <xdr:to>
          <xdr:col>19</xdr:col>
          <xdr:colOff>257175</xdr:colOff>
          <xdr:row>60</xdr:row>
          <xdr:rowOff>171450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7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61</xdr:row>
          <xdr:rowOff>19050</xdr:rowOff>
        </xdr:from>
        <xdr:to>
          <xdr:col>19</xdr:col>
          <xdr:colOff>257175</xdr:colOff>
          <xdr:row>61</xdr:row>
          <xdr:rowOff>171450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7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59</xdr:row>
          <xdr:rowOff>19050</xdr:rowOff>
        </xdr:from>
        <xdr:to>
          <xdr:col>18</xdr:col>
          <xdr:colOff>257175</xdr:colOff>
          <xdr:row>59</xdr:row>
          <xdr:rowOff>171450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7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60</xdr:row>
          <xdr:rowOff>19050</xdr:rowOff>
        </xdr:from>
        <xdr:to>
          <xdr:col>18</xdr:col>
          <xdr:colOff>257175</xdr:colOff>
          <xdr:row>60</xdr:row>
          <xdr:rowOff>171450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7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61</xdr:row>
          <xdr:rowOff>19050</xdr:rowOff>
        </xdr:from>
        <xdr:to>
          <xdr:col>18</xdr:col>
          <xdr:colOff>257175</xdr:colOff>
          <xdr:row>61</xdr:row>
          <xdr:rowOff>171450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7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59</xdr:row>
          <xdr:rowOff>19050</xdr:rowOff>
        </xdr:from>
        <xdr:to>
          <xdr:col>15</xdr:col>
          <xdr:colOff>257175</xdr:colOff>
          <xdr:row>59</xdr:row>
          <xdr:rowOff>171450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7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60</xdr:row>
          <xdr:rowOff>19050</xdr:rowOff>
        </xdr:from>
        <xdr:to>
          <xdr:col>15</xdr:col>
          <xdr:colOff>257175</xdr:colOff>
          <xdr:row>60</xdr:row>
          <xdr:rowOff>171450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7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61</xdr:row>
          <xdr:rowOff>19050</xdr:rowOff>
        </xdr:from>
        <xdr:to>
          <xdr:col>15</xdr:col>
          <xdr:colOff>257175</xdr:colOff>
          <xdr:row>61</xdr:row>
          <xdr:rowOff>171450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7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59</xdr:row>
          <xdr:rowOff>19050</xdr:rowOff>
        </xdr:from>
        <xdr:to>
          <xdr:col>14</xdr:col>
          <xdr:colOff>257175</xdr:colOff>
          <xdr:row>59</xdr:row>
          <xdr:rowOff>171450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7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60</xdr:row>
          <xdr:rowOff>19050</xdr:rowOff>
        </xdr:from>
        <xdr:to>
          <xdr:col>14</xdr:col>
          <xdr:colOff>257175</xdr:colOff>
          <xdr:row>60</xdr:row>
          <xdr:rowOff>171450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7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61</xdr:row>
          <xdr:rowOff>19050</xdr:rowOff>
        </xdr:from>
        <xdr:to>
          <xdr:col>14</xdr:col>
          <xdr:colOff>257175</xdr:colOff>
          <xdr:row>61</xdr:row>
          <xdr:rowOff>171450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7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59</xdr:row>
          <xdr:rowOff>19050</xdr:rowOff>
        </xdr:from>
        <xdr:to>
          <xdr:col>11</xdr:col>
          <xdr:colOff>257175</xdr:colOff>
          <xdr:row>59</xdr:row>
          <xdr:rowOff>171450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7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60</xdr:row>
          <xdr:rowOff>19050</xdr:rowOff>
        </xdr:from>
        <xdr:to>
          <xdr:col>11</xdr:col>
          <xdr:colOff>257175</xdr:colOff>
          <xdr:row>60</xdr:row>
          <xdr:rowOff>171450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7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61</xdr:row>
          <xdr:rowOff>19050</xdr:rowOff>
        </xdr:from>
        <xdr:to>
          <xdr:col>11</xdr:col>
          <xdr:colOff>257175</xdr:colOff>
          <xdr:row>61</xdr:row>
          <xdr:rowOff>171450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7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59</xdr:row>
          <xdr:rowOff>19050</xdr:rowOff>
        </xdr:from>
        <xdr:to>
          <xdr:col>10</xdr:col>
          <xdr:colOff>257175</xdr:colOff>
          <xdr:row>59</xdr:row>
          <xdr:rowOff>171450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7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60</xdr:row>
          <xdr:rowOff>19050</xdr:rowOff>
        </xdr:from>
        <xdr:to>
          <xdr:col>10</xdr:col>
          <xdr:colOff>257175</xdr:colOff>
          <xdr:row>60</xdr:row>
          <xdr:rowOff>171450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7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61</xdr:row>
          <xdr:rowOff>19050</xdr:rowOff>
        </xdr:from>
        <xdr:to>
          <xdr:col>10</xdr:col>
          <xdr:colOff>257175</xdr:colOff>
          <xdr:row>61</xdr:row>
          <xdr:rowOff>171450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7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62</xdr:row>
          <xdr:rowOff>19050</xdr:rowOff>
        </xdr:from>
        <xdr:to>
          <xdr:col>10</xdr:col>
          <xdr:colOff>257175</xdr:colOff>
          <xdr:row>62</xdr:row>
          <xdr:rowOff>171450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7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63</xdr:row>
          <xdr:rowOff>19050</xdr:rowOff>
        </xdr:from>
        <xdr:to>
          <xdr:col>10</xdr:col>
          <xdr:colOff>257175</xdr:colOff>
          <xdr:row>63</xdr:row>
          <xdr:rowOff>171450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7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64</xdr:row>
          <xdr:rowOff>19050</xdr:rowOff>
        </xdr:from>
        <xdr:to>
          <xdr:col>10</xdr:col>
          <xdr:colOff>257175</xdr:colOff>
          <xdr:row>64</xdr:row>
          <xdr:rowOff>171450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7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65</xdr:row>
          <xdr:rowOff>19050</xdr:rowOff>
        </xdr:from>
        <xdr:to>
          <xdr:col>10</xdr:col>
          <xdr:colOff>257175</xdr:colOff>
          <xdr:row>65</xdr:row>
          <xdr:rowOff>171450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7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66</xdr:row>
          <xdr:rowOff>19050</xdr:rowOff>
        </xdr:from>
        <xdr:to>
          <xdr:col>10</xdr:col>
          <xdr:colOff>257175</xdr:colOff>
          <xdr:row>66</xdr:row>
          <xdr:rowOff>171450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7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67</xdr:row>
          <xdr:rowOff>19050</xdr:rowOff>
        </xdr:from>
        <xdr:to>
          <xdr:col>10</xdr:col>
          <xdr:colOff>257175</xdr:colOff>
          <xdr:row>67</xdr:row>
          <xdr:rowOff>171450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7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68</xdr:row>
          <xdr:rowOff>19050</xdr:rowOff>
        </xdr:from>
        <xdr:to>
          <xdr:col>10</xdr:col>
          <xdr:colOff>257175</xdr:colOff>
          <xdr:row>68</xdr:row>
          <xdr:rowOff>171450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7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68</xdr:row>
          <xdr:rowOff>19050</xdr:rowOff>
        </xdr:from>
        <xdr:to>
          <xdr:col>11</xdr:col>
          <xdr:colOff>257175</xdr:colOff>
          <xdr:row>68</xdr:row>
          <xdr:rowOff>171450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7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67</xdr:row>
          <xdr:rowOff>19050</xdr:rowOff>
        </xdr:from>
        <xdr:to>
          <xdr:col>11</xdr:col>
          <xdr:colOff>257175</xdr:colOff>
          <xdr:row>67</xdr:row>
          <xdr:rowOff>171450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7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66</xdr:row>
          <xdr:rowOff>19050</xdr:rowOff>
        </xdr:from>
        <xdr:to>
          <xdr:col>11</xdr:col>
          <xdr:colOff>257175</xdr:colOff>
          <xdr:row>66</xdr:row>
          <xdr:rowOff>171450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7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65</xdr:row>
          <xdr:rowOff>19050</xdr:rowOff>
        </xdr:from>
        <xdr:to>
          <xdr:col>11</xdr:col>
          <xdr:colOff>257175</xdr:colOff>
          <xdr:row>65</xdr:row>
          <xdr:rowOff>171450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7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64</xdr:row>
          <xdr:rowOff>19050</xdr:rowOff>
        </xdr:from>
        <xdr:to>
          <xdr:col>11</xdr:col>
          <xdr:colOff>257175</xdr:colOff>
          <xdr:row>64</xdr:row>
          <xdr:rowOff>171450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7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63</xdr:row>
          <xdr:rowOff>19050</xdr:rowOff>
        </xdr:from>
        <xdr:to>
          <xdr:col>11</xdr:col>
          <xdr:colOff>257175</xdr:colOff>
          <xdr:row>63</xdr:row>
          <xdr:rowOff>171450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7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62</xdr:row>
          <xdr:rowOff>19050</xdr:rowOff>
        </xdr:from>
        <xdr:to>
          <xdr:col>11</xdr:col>
          <xdr:colOff>257175</xdr:colOff>
          <xdr:row>62</xdr:row>
          <xdr:rowOff>171450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7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62</xdr:row>
          <xdr:rowOff>19050</xdr:rowOff>
        </xdr:from>
        <xdr:to>
          <xdr:col>14</xdr:col>
          <xdr:colOff>257175</xdr:colOff>
          <xdr:row>62</xdr:row>
          <xdr:rowOff>171450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7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62</xdr:row>
          <xdr:rowOff>19050</xdr:rowOff>
        </xdr:from>
        <xdr:to>
          <xdr:col>15</xdr:col>
          <xdr:colOff>257175</xdr:colOff>
          <xdr:row>62</xdr:row>
          <xdr:rowOff>171450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7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63</xdr:row>
          <xdr:rowOff>19050</xdr:rowOff>
        </xdr:from>
        <xdr:to>
          <xdr:col>15</xdr:col>
          <xdr:colOff>257175</xdr:colOff>
          <xdr:row>63</xdr:row>
          <xdr:rowOff>171450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7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63</xdr:row>
          <xdr:rowOff>19050</xdr:rowOff>
        </xdr:from>
        <xdr:to>
          <xdr:col>14</xdr:col>
          <xdr:colOff>257175</xdr:colOff>
          <xdr:row>63</xdr:row>
          <xdr:rowOff>171450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7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64</xdr:row>
          <xdr:rowOff>19050</xdr:rowOff>
        </xdr:from>
        <xdr:to>
          <xdr:col>14</xdr:col>
          <xdr:colOff>257175</xdr:colOff>
          <xdr:row>64</xdr:row>
          <xdr:rowOff>171450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7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64</xdr:row>
          <xdr:rowOff>19050</xdr:rowOff>
        </xdr:from>
        <xdr:to>
          <xdr:col>15</xdr:col>
          <xdr:colOff>257175</xdr:colOff>
          <xdr:row>64</xdr:row>
          <xdr:rowOff>171450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7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65</xdr:row>
          <xdr:rowOff>19050</xdr:rowOff>
        </xdr:from>
        <xdr:to>
          <xdr:col>15</xdr:col>
          <xdr:colOff>257175</xdr:colOff>
          <xdr:row>65</xdr:row>
          <xdr:rowOff>171450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7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65</xdr:row>
          <xdr:rowOff>19050</xdr:rowOff>
        </xdr:from>
        <xdr:to>
          <xdr:col>14</xdr:col>
          <xdr:colOff>257175</xdr:colOff>
          <xdr:row>65</xdr:row>
          <xdr:rowOff>171450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7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66</xdr:row>
          <xdr:rowOff>19050</xdr:rowOff>
        </xdr:from>
        <xdr:to>
          <xdr:col>14</xdr:col>
          <xdr:colOff>257175</xdr:colOff>
          <xdr:row>66</xdr:row>
          <xdr:rowOff>171450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7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66</xdr:row>
          <xdr:rowOff>19050</xdr:rowOff>
        </xdr:from>
        <xdr:to>
          <xdr:col>15</xdr:col>
          <xdr:colOff>257175</xdr:colOff>
          <xdr:row>66</xdr:row>
          <xdr:rowOff>171450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7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67</xdr:row>
          <xdr:rowOff>19050</xdr:rowOff>
        </xdr:from>
        <xdr:to>
          <xdr:col>15</xdr:col>
          <xdr:colOff>257175</xdr:colOff>
          <xdr:row>67</xdr:row>
          <xdr:rowOff>171450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7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67</xdr:row>
          <xdr:rowOff>19050</xdr:rowOff>
        </xdr:from>
        <xdr:to>
          <xdr:col>14</xdr:col>
          <xdr:colOff>257175</xdr:colOff>
          <xdr:row>67</xdr:row>
          <xdr:rowOff>171450</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7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68</xdr:row>
          <xdr:rowOff>19050</xdr:rowOff>
        </xdr:from>
        <xdr:to>
          <xdr:col>14</xdr:col>
          <xdr:colOff>257175</xdr:colOff>
          <xdr:row>68</xdr:row>
          <xdr:rowOff>171450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7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68</xdr:row>
          <xdr:rowOff>19050</xdr:rowOff>
        </xdr:from>
        <xdr:to>
          <xdr:col>15</xdr:col>
          <xdr:colOff>257175</xdr:colOff>
          <xdr:row>68</xdr:row>
          <xdr:rowOff>171450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7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62</xdr:row>
          <xdr:rowOff>19050</xdr:rowOff>
        </xdr:from>
        <xdr:to>
          <xdr:col>18</xdr:col>
          <xdr:colOff>257175</xdr:colOff>
          <xdr:row>62</xdr:row>
          <xdr:rowOff>171450</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7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62</xdr:row>
          <xdr:rowOff>19050</xdr:rowOff>
        </xdr:from>
        <xdr:to>
          <xdr:col>19</xdr:col>
          <xdr:colOff>257175</xdr:colOff>
          <xdr:row>62</xdr:row>
          <xdr:rowOff>171450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7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63</xdr:row>
          <xdr:rowOff>19050</xdr:rowOff>
        </xdr:from>
        <xdr:to>
          <xdr:col>19</xdr:col>
          <xdr:colOff>257175</xdr:colOff>
          <xdr:row>63</xdr:row>
          <xdr:rowOff>171450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7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63</xdr:row>
          <xdr:rowOff>19050</xdr:rowOff>
        </xdr:from>
        <xdr:to>
          <xdr:col>18</xdr:col>
          <xdr:colOff>257175</xdr:colOff>
          <xdr:row>63</xdr:row>
          <xdr:rowOff>171450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7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64</xdr:row>
          <xdr:rowOff>19050</xdr:rowOff>
        </xdr:from>
        <xdr:to>
          <xdr:col>18</xdr:col>
          <xdr:colOff>257175</xdr:colOff>
          <xdr:row>64</xdr:row>
          <xdr:rowOff>171450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7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64</xdr:row>
          <xdr:rowOff>19050</xdr:rowOff>
        </xdr:from>
        <xdr:to>
          <xdr:col>19</xdr:col>
          <xdr:colOff>257175</xdr:colOff>
          <xdr:row>64</xdr:row>
          <xdr:rowOff>171450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7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65</xdr:row>
          <xdr:rowOff>19050</xdr:rowOff>
        </xdr:from>
        <xdr:to>
          <xdr:col>19</xdr:col>
          <xdr:colOff>257175</xdr:colOff>
          <xdr:row>65</xdr:row>
          <xdr:rowOff>171450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7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65</xdr:row>
          <xdr:rowOff>19050</xdr:rowOff>
        </xdr:from>
        <xdr:to>
          <xdr:col>18</xdr:col>
          <xdr:colOff>257175</xdr:colOff>
          <xdr:row>65</xdr:row>
          <xdr:rowOff>171450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7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66</xdr:row>
          <xdr:rowOff>19050</xdr:rowOff>
        </xdr:from>
        <xdr:to>
          <xdr:col>18</xdr:col>
          <xdr:colOff>257175</xdr:colOff>
          <xdr:row>66</xdr:row>
          <xdr:rowOff>171450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7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66</xdr:row>
          <xdr:rowOff>19050</xdr:rowOff>
        </xdr:from>
        <xdr:to>
          <xdr:col>19</xdr:col>
          <xdr:colOff>257175</xdr:colOff>
          <xdr:row>66</xdr:row>
          <xdr:rowOff>171450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7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67</xdr:row>
          <xdr:rowOff>19050</xdr:rowOff>
        </xdr:from>
        <xdr:to>
          <xdr:col>19</xdr:col>
          <xdr:colOff>257175</xdr:colOff>
          <xdr:row>67</xdr:row>
          <xdr:rowOff>171450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7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67</xdr:row>
          <xdr:rowOff>19050</xdr:rowOff>
        </xdr:from>
        <xdr:to>
          <xdr:col>18</xdr:col>
          <xdr:colOff>257175</xdr:colOff>
          <xdr:row>67</xdr:row>
          <xdr:rowOff>171450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7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68</xdr:row>
          <xdr:rowOff>19050</xdr:rowOff>
        </xdr:from>
        <xdr:to>
          <xdr:col>18</xdr:col>
          <xdr:colOff>257175</xdr:colOff>
          <xdr:row>68</xdr:row>
          <xdr:rowOff>171450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7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68</xdr:row>
          <xdr:rowOff>19050</xdr:rowOff>
        </xdr:from>
        <xdr:to>
          <xdr:col>19</xdr:col>
          <xdr:colOff>257175</xdr:colOff>
          <xdr:row>68</xdr:row>
          <xdr:rowOff>171450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7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44</xdr:row>
          <xdr:rowOff>19050</xdr:rowOff>
        </xdr:from>
        <xdr:to>
          <xdr:col>22</xdr:col>
          <xdr:colOff>257175</xdr:colOff>
          <xdr:row>44</xdr:row>
          <xdr:rowOff>171450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7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44</xdr:row>
          <xdr:rowOff>19050</xdr:rowOff>
        </xdr:from>
        <xdr:to>
          <xdr:col>23</xdr:col>
          <xdr:colOff>257175</xdr:colOff>
          <xdr:row>44</xdr:row>
          <xdr:rowOff>171450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7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45</xdr:row>
          <xdr:rowOff>19050</xdr:rowOff>
        </xdr:from>
        <xdr:to>
          <xdr:col>22</xdr:col>
          <xdr:colOff>257175</xdr:colOff>
          <xdr:row>45</xdr:row>
          <xdr:rowOff>171450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7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45</xdr:row>
          <xdr:rowOff>19050</xdr:rowOff>
        </xdr:from>
        <xdr:to>
          <xdr:col>23</xdr:col>
          <xdr:colOff>257175</xdr:colOff>
          <xdr:row>45</xdr:row>
          <xdr:rowOff>171450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7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46</xdr:row>
          <xdr:rowOff>19050</xdr:rowOff>
        </xdr:from>
        <xdr:to>
          <xdr:col>22</xdr:col>
          <xdr:colOff>257175</xdr:colOff>
          <xdr:row>46</xdr:row>
          <xdr:rowOff>171450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7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46</xdr:row>
          <xdr:rowOff>19050</xdr:rowOff>
        </xdr:from>
        <xdr:to>
          <xdr:col>23</xdr:col>
          <xdr:colOff>257175</xdr:colOff>
          <xdr:row>46</xdr:row>
          <xdr:rowOff>171450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7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47</xdr:row>
          <xdr:rowOff>19050</xdr:rowOff>
        </xdr:from>
        <xdr:to>
          <xdr:col>22</xdr:col>
          <xdr:colOff>257175</xdr:colOff>
          <xdr:row>47</xdr:row>
          <xdr:rowOff>171450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7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47</xdr:row>
          <xdr:rowOff>19050</xdr:rowOff>
        </xdr:from>
        <xdr:to>
          <xdr:col>23</xdr:col>
          <xdr:colOff>257175</xdr:colOff>
          <xdr:row>47</xdr:row>
          <xdr:rowOff>171450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7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48</xdr:row>
          <xdr:rowOff>19050</xdr:rowOff>
        </xdr:from>
        <xdr:to>
          <xdr:col>22</xdr:col>
          <xdr:colOff>257175</xdr:colOff>
          <xdr:row>48</xdr:row>
          <xdr:rowOff>171450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7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48</xdr:row>
          <xdr:rowOff>19050</xdr:rowOff>
        </xdr:from>
        <xdr:to>
          <xdr:col>23</xdr:col>
          <xdr:colOff>257175</xdr:colOff>
          <xdr:row>48</xdr:row>
          <xdr:rowOff>171450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7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49</xdr:row>
          <xdr:rowOff>19050</xdr:rowOff>
        </xdr:from>
        <xdr:to>
          <xdr:col>22</xdr:col>
          <xdr:colOff>257175</xdr:colOff>
          <xdr:row>49</xdr:row>
          <xdr:rowOff>171450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7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49</xdr:row>
          <xdr:rowOff>19050</xdr:rowOff>
        </xdr:from>
        <xdr:to>
          <xdr:col>23</xdr:col>
          <xdr:colOff>257175</xdr:colOff>
          <xdr:row>49</xdr:row>
          <xdr:rowOff>171450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7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50</xdr:row>
          <xdr:rowOff>19050</xdr:rowOff>
        </xdr:from>
        <xdr:to>
          <xdr:col>22</xdr:col>
          <xdr:colOff>257175</xdr:colOff>
          <xdr:row>50</xdr:row>
          <xdr:rowOff>171450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7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50</xdr:row>
          <xdr:rowOff>19050</xdr:rowOff>
        </xdr:from>
        <xdr:to>
          <xdr:col>23</xdr:col>
          <xdr:colOff>257175</xdr:colOff>
          <xdr:row>50</xdr:row>
          <xdr:rowOff>171450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7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51</xdr:row>
          <xdr:rowOff>19050</xdr:rowOff>
        </xdr:from>
        <xdr:to>
          <xdr:col>22</xdr:col>
          <xdr:colOff>257175</xdr:colOff>
          <xdr:row>51</xdr:row>
          <xdr:rowOff>171450</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7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51</xdr:row>
          <xdr:rowOff>19050</xdr:rowOff>
        </xdr:from>
        <xdr:to>
          <xdr:col>23</xdr:col>
          <xdr:colOff>257175</xdr:colOff>
          <xdr:row>51</xdr:row>
          <xdr:rowOff>171450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7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52</xdr:row>
          <xdr:rowOff>19050</xdr:rowOff>
        </xdr:from>
        <xdr:to>
          <xdr:col>22</xdr:col>
          <xdr:colOff>257175</xdr:colOff>
          <xdr:row>52</xdr:row>
          <xdr:rowOff>171450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7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52</xdr:row>
          <xdr:rowOff>19050</xdr:rowOff>
        </xdr:from>
        <xdr:to>
          <xdr:col>23</xdr:col>
          <xdr:colOff>257175</xdr:colOff>
          <xdr:row>52</xdr:row>
          <xdr:rowOff>171450</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7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53</xdr:row>
          <xdr:rowOff>19050</xdr:rowOff>
        </xdr:from>
        <xdr:to>
          <xdr:col>22</xdr:col>
          <xdr:colOff>257175</xdr:colOff>
          <xdr:row>53</xdr:row>
          <xdr:rowOff>171450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7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53</xdr:row>
          <xdr:rowOff>19050</xdr:rowOff>
        </xdr:from>
        <xdr:to>
          <xdr:col>23</xdr:col>
          <xdr:colOff>257175</xdr:colOff>
          <xdr:row>53</xdr:row>
          <xdr:rowOff>171450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7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54</xdr:row>
          <xdr:rowOff>19050</xdr:rowOff>
        </xdr:from>
        <xdr:to>
          <xdr:col>22</xdr:col>
          <xdr:colOff>257175</xdr:colOff>
          <xdr:row>54</xdr:row>
          <xdr:rowOff>171450</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7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54</xdr:row>
          <xdr:rowOff>19050</xdr:rowOff>
        </xdr:from>
        <xdr:to>
          <xdr:col>23</xdr:col>
          <xdr:colOff>257175</xdr:colOff>
          <xdr:row>54</xdr:row>
          <xdr:rowOff>171450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7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55</xdr:row>
          <xdr:rowOff>19050</xdr:rowOff>
        </xdr:from>
        <xdr:to>
          <xdr:col>22</xdr:col>
          <xdr:colOff>257175</xdr:colOff>
          <xdr:row>55</xdr:row>
          <xdr:rowOff>171450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7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55</xdr:row>
          <xdr:rowOff>19050</xdr:rowOff>
        </xdr:from>
        <xdr:to>
          <xdr:col>23</xdr:col>
          <xdr:colOff>257175</xdr:colOff>
          <xdr:row>55</xdr:row>
          <xdr:rowOff>171450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7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56</xdr:row>
          <xdr:rowOff>19050</xdr:rowOff>
        </xdr:from>
        <xdr:to>
          <xdr:col>22</xdr:col>
          <xdr:colOff>257175</xdr:colOff>
          <xdr:row>56</xdr:row>
          <xdr:rowOff>171450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7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56</xdr:row>
          <xdr:rowOff>19050</xdr:rowOff>
        </xdr:from>
        <xdr:to>
          <xdr:col>23</xdr:col>
          <xdr:colOff>257175</xdr:colOff>
          <xdr:row>56</xdr:row>
          <xdr:rowOff>171450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7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57</xdr:row>
          <xdr:rowOff>19050</xdr:rowOff>
        </xdr:from>
        <xdr:to>
          <xdr:col>22</xdr:col>
          <xdr:colOff>257175</xdr:colOff>
          <xdr:row>57</xdr:row>
          <xdr:rowOff>171450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7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57</xdr:row>
          <xdr:rowOff>19050</xdr:rowOff>
        </xdr:from>
        <xdr:to>
          <xdr:col>23</xdr:col>
          <xdr:colOff>257175</xdr:colOff>
          <xdr:row>57</xdr:row>
          <xdr:rowOff>171450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7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58</xdr:row>
          <xdr:rowOff>19050</xdr:rowOff>
        </xdr:from>
        <xdr:to>
          <xdr:col>22</xdr:col>
          <xdr:colOff>257175</xdr:colOff>
          <xdr:row>58</xdr:row>
          <xdr:rowOff>171450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7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58</xdr:row>
          <xdr:rowOff>19050</xdr:rowOff>
        </xdr:from>
        <xdr:to>
          <xdr:col>23</xdr:col>
          <xdr:colOff>257175</xdr:colOff>
          <xdr:row>58</xdr:row>
          <xdr:rowOff>171450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7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59</xdr:row>
          <xdr:rowOff>19050</xdr:rowOff>
        </xdr:from>
        <xdr:to>
          <xdr:col>22</xdr:col>
          <xdr:colOff>257175</xdr:colOff>
          <xdr:row>59</xdr:row>
          <xdr:rowOff>171450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7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59</xdr:row>
          <xdr:rowOff>19050</xdr:rowOff>
        </xdr:from>
        <xdr:to>
          <xdr:col>23</xdr:col>
          <xdr:colOff>257175</xdr:colOff>
          <xdr:row>59</xdr:row>
          <xdr:rowOff>171450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7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60</xdr:row>
          <xdr:rowOff>19050</xdr:rowOff>
        </xdr:from>
        <xdr:to>
          <xdr:col>22</xdr:col>
          <xdr:colOff>257175</xdr:colOff>
          <xdr:row>60</xdr:row>
          <xdr:rowOff>171450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7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60</xdr:row>
          <xdr:rowOff>19050</xdr:rowOff>
        </xdr:from>
        <xdr:to>
          <xdr:col>23</xdr:col>
          <xdr:colOff>257175</xdr:colOff>
          <xdr:row>60</xdr:row>
          <xdr:rowOff>171450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7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61</xdr:row>
          <xdr:rowOff>19050</xdr:rowOff>
        </xdr:from>
        <xdr:to>
          <xdr:col>22</xdr:col>
          <xdr:colOff>257175</xdr:colOff>
          <xdr:row>61</xdr:row>
          <xdr:rowOff>171450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7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61</xdr:row>
          <xdr:rowOff>19050</xdr:rowOff>
        </xdr:from>
        <xdr:to>
          <xdr:col>23</xdr:col>
          <xdr:colOff>257175</xdr:colOff>
          <xdr:row>61</xdr:row>
          <xdr:rowOff>171450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7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62</xdr:row>
          <xdr:rowOff>19050</xdr:rowOff>
        </xdr:from>
        <xdr:to>
          <xdr:col>22</xdr:col>
          <xdr:colOff>257175</xdr:colOff>
          <xdr:row>62</xdr:row>
          <xdr:rowOff>171450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7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62</xdr:row>
          <xdr:rowOff>19050</xdr:rowOff>
        </xdr:from>
        <xdr:to>
          <xdr:col>23</xdr:col>
          <xdr:colOff>257175</xdr:colOff>
          <xdr:row>62</xdr:row>
          <xdr:rowOff>171450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7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63</xdr:row>
          <xdr:rowOff>19050</xdr:rowOff>
        </xdr:from>
        <xdr:to>
          <xdr:col>22</xdr:col>
          <xdr:colOff>257175</xdr:colOff>
          <xdr:row>63</xdr:row>
          <xdr:rowOff>171450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7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63</xdr:row>
          <xdr:rowOff>19050</xdr:rowOff>
        </xdr:from>
        <xdr:to>
          <xdr:col>23</xdr:col>
          <xdr:colOff>257175</xdr:colOff>
          <xdr:row>63</xdr:row>
          <xdr:rowOff>171450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7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64</xdr:row>
          <xdr:rowOff>19050</xdr:rowOff>
        </xdr:from>
        <xdr:to>
          <xdr:col>22</xdr:col>
          <xdr:colOff>257175</xdr:colOff>
          <xdr:row>64</xdr:row>
          <xdr:rowOff>171450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7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64</xdr:row>
          <xdr:rowOff>19050</xdr:rowOff>
        </xdr:from>
        <xdr:to>
          <xdr:col>23</xdr:col>
          <xdr:colOff>257175</xdr:colOff>
          <xdr:row>64</xdr:row>
          <xdr:rowOff>171450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7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65</xdr:row>
          <xdr:rowOff>19050</xdr:rowOff>
        </xdr:from>
        <xdr:to>
          <xdr:col>22</xdr:col>
          <xdr:colOff>257175</xdr:colOff>
          <xdr:row>65</xdr:row>
          <xdr:rowOff>171450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7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65</xdr:row>
          <xdr:rowOff>19050</xdr:rowOff>
        </xdr:from>
        <xdr:to>
          <xdr:col>23</xdr:col>
          <xdr:colOff>257175</xdr:colOff>
          <xdr:row>65</xdr:row>
          <xdr:rowOff>171450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7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66</xdr:row>
          <xdr:rowOff>19050</xdr:rowOff>
        </xdr:from>
        <xdr:to>
          <xdr:col>22</xdr:col>
          <xdr:colOff>257175</xdr:colOff>
          <xdr:row>66</xdr:row>
          <xdr:rowOff>171450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7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66</xdr:row>
          <xdr:rowOff>19050</xdr:rowOff>
        </xdr:from>
        <xdr:to>
          <xdr:col>23</xdr:col>
          <xdr:colOff>257175</xdr:colOff>
          <xdr:row>66</xdr:row>
          <xdr:rowOff>171450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7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67</xdr:row>
          <xdr:rowOff>19050</xdr:rowOff>
        </xdr:from>
        <xdr:to>
          <xdr:col>22</xdr:col>
          <xdr:colOff>257175</xdr:colOff>
          <xdr:row>67</xdr:row>
          <xdr:rowOff>171450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7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67</xdr:row>
          <xdr:rowOff>19050</xdr:rowOff>
        </xdr:from>
        <xdr:to>
          <xdr:col>23</xdr:col>
          <xdr:colOff>257175</xdr:colOff>
          <xdr:row>67</xdr:row>
          <xdr:rowOff>171450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7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68</xdr:row>
          <xdr:rowOff>19050</xdr:rowOff>
        </xdr:from>
        <xdr:to>
          <xdr:col>22</xdr:col>
          <xdr:colOff>257175</xdr:colOff>
          <xdr:row>68</xdr:row>
          <xdr:rowOff>171450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7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68</xdr:row>
          <xdr:rowOff>19050</xdr:rowOff>
        </xdr:from>
        <xdr:to>
          <xdr:col>23</xdr:col>
          <xdr:colOff>257175</xdr:colOff>
          <xdr:row>68</xdr:row>
          <xdr:rowOff>171450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7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34</xdr:row>
          <xdr:rowOff>19050</xdr:rowOff>
        </xdr:from>
        <xdr:to>
          <xdr:col>22</xdr:col>
          <xdr:colOff>257175</xdr:colOff>
          <xdr:row>34</xdr:row>
          <xdr:rowOff>171450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7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34</xdr:row>
          <xdr:rowOff>19050</xdr:rowOff>
        </xdr:from>
        <xdr:to>
          <xdr:col>23</xdr:col>
          <xdr:colOff>257175</xdr:colOff>
          <xdr:row>34</xdr:row>
          <xdr:rowOff>171450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7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33</xdr:row>
          <xdr:rowOff>19050</xdr:rowOff>
        </xdr:from>
        <xdr:to>
          <xdr:col>22</xdr:col>
          <xdr:colOff>257175</xdr:colOff>
          <xdr:row>33</xdr:row>
          <xdr:rowOff>171450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7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33</xdr:row>
          <xdr:rowOff>19050</xdr:rowOff>
        </xdr:from>
        <xdr:to>
          <xdr:col>23</xdr:col>
          <xdr:colOff>257175</xdr:colOff>
          <xdr:row>33</xdr:row>
          <xdr:rowOff>171450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7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32</xdr:row>
          <xdr:rowOff>19050</xdr:rowOff>
        </xdr:from>
        <xdr:to>
          <xdr:col>22</xdr:col>
          <xdr:colOff>257175</xdr:colOff>
          <xdr:row>32</xdr:row>
          <xdr:rowOff>171450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7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32</xdr:row>
          <xdr:rowOff>19050</xdr:rowOff>
        </xdr:from>
        <xdr:to>
          <xdr:col>23</xdr:col>
          <xdr:colOff>257175</xdr:colOff>
          <xdr:row>32</xdr:row>
          <xdr:rowOff>171450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7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31</xdr:row>
          <xdr:rowOff>19050</xdr:rowOff>
        </xdr:from>
        <xdr:to>
          <xdr:col>22</xdr:col>
          <xdr:colOff>257175</xdr:colOff>
          <xdr:row>31</xdr:row>
          <xdr:rowOff>171450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7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31</xdr:row>
          <xdr:rowOff>19050</xdr:rowOff>
        </xdr:from>
        <xdr:to>
          <xdr:col>23</xdr:col>
          <xdr:colOff>257175</xdr:colOff>
          <xdr:row>31</xdr:row>
          <xdr:rowOff>171450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7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30</xdr:row>
          <xdr:rowOff>19050</xdr:rowOff>
        </xdr:from>
        <xdr:to>
          <xdr:col>22</xdr:col>
          <xdr:colOff>257175</xdr:colOff>
          <xdr:row>30</xdr:row>
          <xdr:rowOff>171450</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7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30</xdr:row>
          <xdr:rowOff>19050</xdr:rowOff>
        </xdr:from>
        <xdr:to>
          <xdr:col>23</xdr:col>
          <xdr:colOff>257175</xdr:colOff>
          <xdr:row>30</xdr:row>
          <xdr:rowOff>171450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7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29</xdr:row>
          <xdr:rowOff>19050</xdr:rowOff>
        </xdr:from>
        <xdr:to>
          <xdr:col>22</xdr:col>
          <xdr:colOff>257175</xdr:colOff>
          <xdr:row>29</xdr:row>
          <xdr:rowOff>171450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7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29</xdr:row>
          <xdr:rowOff>19050</xdr:rowOff>
        </xdr:from>
        <xdr:to>
          <xdr:col>23</xdr:col>
          <xdr:colOff>257175</xdr:colOff>
          <xdr:row>29</xdr:row>
          <xdr:rowOff>171450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7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28</xdr:row>
          <xdr:rowOff>19050</xdr:rowOff>
        </xdr:from>
        <xdr:to>
          <xdr:col>22</xdr:col>
          <xdr:colOff>257175</xdr:colOff>
          <xdr:row>28</xdr:row>
          <xdr:rowOff>171450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7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28</xdr:row>
          <xdr:rowOff>19050</xdr:rowOff>
        </xdr:from>
        <xdr:to>
          <xdr:col>23</xdr:col>
          <xdr:colOff>257175</xdr:colOff>
          <xdr:row>28</xdr:row>
          <xdr:rowOff>171450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7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27</xdr:row>
          <xdr:rowOff>19050</xdr:rowOff>
        </xdr:from>
        <xdr:to>
          <xdr:col>22</xdr:col>
          <xdr:colOff>257175</xdr:colOff>
          <xdr:row>27</xdr:row>
          <xdr:rowOff>171450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7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27</xdr:row>
          <xdr:rowOff>19050</xdr:rowOff>
        </xdr:from>
        <xdr:to>
          <xdr:col>23</xdr:col>
          <xdr:colOff>257175</xdr:colOff>
          <xdr:row>27</xdr:row>
          <xdr:rowOff>171450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7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26</xdr:row>
          <xdr:rowOff>19050</xdr:rowOff>
        </xdr:from>
        <xdr:to>
          <xdr:col>22</xdr:col>
          <xdr:colOff>257175</xdr:colOff>
          <xdr:row>26</xdr:row>
          <xdr:rowOff>171450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7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26</xdr:row>
          <xdr:rowOff>19050</xdr:rowOff>
        </xdr:from>
        <xdr:to>
          <xdr:col>23</xdr:col>
          <xdr:colOff>257175</xdr:colOff>
          <xdr:row>26</xdr:row>
          <xdr:rowOff>171450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7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25</xdr:row>
          <xdr:rowOff>19050</xdr:rowOff>
        </xdr:from>
        <xdr:to>
          <xdr:col>22</xdr:col>
          <xdr:colOff>257175</xdr:colOff>
          <xdr:row>25</xdr:row>
          <xdr:rowOff>171450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7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25</xdr:row>
          <xdr:rowOff>19050</xdr:rowOff>
        </xdr:from>
        <xdr:to>
          <xdr:col>23</xdr:col>
          <xdr:colOff>257175</xdr:colOff>
          <xdr:row>25</xdr:row>
          <xdr:rowOff>171450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7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24</xdr:row>
          <xdr:rowOff>19050</xdr:rowOff>
        </xdr:from>
        <xdr:to>
          <xdr:col>22</xdr:col>
          <xdr:colOff>257175</xdr:colOff>
          <xdr:row>24</xdr:row>
          <xdr:rowOff>171450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7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24</xdr:row>
          <xdr:rowOff>19050</xdr:rowOff>
        </xdr:from>
        <xdr:to>
          <xdr:col>23</xdr:col>
          <xdr:colOff>257175</xdr:colOff>
          <xdr:row>24</xdr:row>
          <xdr:rowOff>171450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7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23</xdr:row>
          <xdr:rowOff>19050</xdr:rowOff>
        </xdr:from>
        <xdr:to>
          <xdr:col>22</xdr:col>
          <xdr:colOff>257175</xdr:colOff>
          <xdr:row>23</xdr:row>
          <xdr:rowOff>171450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7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23</xdr:row>
          <xdr:rowOff>19050</xdr:rowOff>
        </xdr:from>
        <xdr:to>
          <xdr:col>23</xdr:col>
          <xdr:colOff>257175</xdr:colOff>
          <xdr:row>23</xdr:row>
          <xdr:rowOff>171450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7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22</xdr:row>
          <xdr:rowOff>19050</xdr:rowOff>
        </xdr:from>
        <xdr:to>
          <xdr:col>22</xdr:col>
          <xdr:colOff>257175</xdr:colOff>
          <xdr:row>22</xdr:row>
          <xdr:rowOff>171450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7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22</xdr:row>
          <xdr:rowOff>19050</xdr:rowOff>
        </xdr:from>
        <xdr:to>
          <xdr:col>23</xdr:col>
          <xdr:colOff>257175</xdr:colOff>
          <xdr:row>22</xdr:row>
          <xdr:rowOff>171450</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7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21</xdr:row>
          <xdr:rowOff>19050</xdr:rowOff>
        </xdr:from>
        <xdr:to>
          <xdr:col>22</xdr:col>
          <xdr:colOff>257175</xdr:colOff>
          <xdr:row>21</xdr:row>
          <xdr:rowOff>171450</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7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21</xdr:row>
          <xdr:rowOff>19050</xdr:rowOff>
        </xdr:from>
        <xdr:to>
          <xdr:col>23</xdr:col>
          <xdr:colOff>257175</xdr:colOff>
          <xdr:row>21</xdr:row>
          <xdr:rowOff>171450</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7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20</xdr:row>
          <xdr:rowOff>19050</xdr:rowOff>
        </xdr:from>
        <xdr:to>
          <xdr:col>22</xdr:col>
          <xdr:colOff>257175</xdr:colOff>
          <xdr:row>20</xdr:row>
          <xdr:rowOff>171450</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7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20</xdr:row>
          <xdr:rowOff>19050</xdr:rowOff>
        </xdr:from>
        <xdr:to>
          <xdr:col>23</xdr:col>
          <xdr:colOff>257175</xdr:colOff>
          <xdr:row>20</xdr:row>
          <xdr:rowOff>171450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7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19</xdr:row>
          <xdr:rowOff>19050</xdr:rowOff>
        </xdr:from>
        <xdr:to>
          <xdr:col>22</xdr:col>
          <xdr:colOff>257175</xdr:colOff>
          <xdr:row>19</xdr:row>
          <xdr:rowOff>171450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7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19</xdr:row>
          <xdr:rowOff>19050</xdr:rowOff>
        </xdr:from>
        <xdr:to>
          <xdr:col>23</xdr:col>
          <xdr:colOff>257175</xdr:colOff>
          <xdr:row>19</xdr:row>
          <xdr:rowOff>171450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7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18</xdr:row>
          <xdr:rowOff>19050</xdr:rowOff>
        </xdr:from>
        <xdr:to>
          <xdr:col>22</xdr:col>
          <xdr:colOff>257175</xdr:colOff>
          <xdr:row>18</xdr:row>
          <xdr:rowOff>171450</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7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18</xdr:row>
          <xdr:rowOff>19050</xdr:rowOff>
        </xdr:from>
        <xdr:to>
          <xdr:col>23</xdr:col>
          <xdr:colOff>257175</xdr:colOff>
          <xdr:row>18</xdr:row>
          <xdr:rowOff>171450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7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17</xdr:row>
          <xdr:rowOff>19050</xdr:rowOff>
        </xdr:from>
        <xdr:to>
          <xdr:col>22</xdr:col>
          <xdr:colOff>257175</xdr:colOff>
          <xdr:row>17</xdr:row>
          <xdr:rowOff>171450</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7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17</xdr:row>
          <xdr:rowOff>19050</xdr:rowOff>
        </xdr:from>
        <xdr:to>
          <xdr:col>23</xdr:col>
          <xdr:colOff>257175</xdr:colOff>
          <xdr:row>17</xdr:row>
          <xdr:rowOff>171450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7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16</xdr:row>
          <xdr:rowOff>19050</xdr:rowOff>
        </xdr:from>
        <xdr:to>
          <xdr:col>22</xdr:col>
          <xdr:colOff>257175</xdr:colOff>
          <xdr:row>16</xdr:row>
          <xdr:rowOff>171450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7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16</xdr:row>
          <xdr:rowOff>19050</xdr:rowOff>
        </xdr:from>
        <xdr:to>
          <xdr:col>23</xdr:col>
          <xdr:colOff>257175</xdr:colOff>
          <xdr:row>16</xdr:row>
          <xdr:rowOff>171450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7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15</xdr:row>
          <xdr:rowOff>19050</xdr:rowOff>
        </xdr:from>
        <xdr:to>
          <xdr:col>22</xdr:col>
          <xdr:colOff>257175</xdr:colOff>
          <xdr:row>15</xdr:row>
          <xdr:rowOff>171450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7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15</xdr:row>
          <xdr:rowOff>19050</xdr:rowOff>
        </xdr:from>
        <xdr:to>
          <xdr:col>23</xdr:col>
          <xdr:colOff>257175</xdr:colOff>
          <xdr:row>15</xdr:row>
          <xdr:rowOff>171450</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7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14</xdr:row>
          <xdr:rowOff>19050</xdr:rowOff>
        </xdr:from>
        <xdr:to>
          <xdr:col>22</xdr:col>
          <xdr:colOff>257175</xdr:colOff>
          <xdr:row>14</xdr:row>
          <xdr:rowOff>171450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7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14</xdr:row>
          <xdr:rowOff>19050</xdr:rowOff>
        </xdr:from>
        <xdr:to>
          <xdr:col>23</xdr:col>
          <xdr:colOff>257175</xdr:colOff>
          <xdr:row>14</xdr:row>
          <xdr:rowOff>171450</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7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13</xdr:row>
          <xdr:rowOff>19050</xdr:rowOff>
        </xdr:from>
        <xdr:to>
          <xdr:col>22</xdr:col>
          <xdr:colOff>257175</xdr:colOff>
          <xdr:row>13</xdr:row>
          <xdr:rowOff>171450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7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13</xdr:row>
          <xdr:rowOff>19050</xdr:rowOff>
        </xdr:from>
        <xdr:to>
          <xdr:col>23</xdr:col>
          <xdr:colOff>257175</xdr:colOff>
          <xdr:row>13</xdr:row>
          <xdr:rowOff>171450</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7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xdr:row>
          <xdr:rowOff>19050</xdr:rowOff>
        </xdr:from>
        <xdr:to>
          <xdr:col>22</xdr:col>
          <xdr:colOff>257175</xdr:colOff>
          <xdr:row>12</xdr:row>
          <xdr:rowOff>171450</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7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12</xdr:row>
          <xdr:rowOff>19050</xdr:rowOff>
        </xdr:from>
        <xdr:to>
          <xdr:col>23</xdr:col>
          <xdr:colOff>257175</xdr:colOff>
          <xdr:row>12</xdr:row>
          <xdr:rowOff>171450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7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11</xdr:row>
          <xdr:rowOff>19050</xdr:rowOff>
        </xdr:from>
        <xdr:to>
          <xdr:col>22</xdr:col>
          <xdr:colOff>257175</xdr:colOff>
          <xdr:row>11</xdr:row>
          <xdr:rowOff>171450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7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11</xdr:row>
          <xdr:rowOff>19050</xdr:rowOff>
        </xdr:from>
        <xdr:to>
          <xdr:col>23</xdr:col>
          <xdr:colOff>257175</xdr:colOff>
          <xdr:row>11</xdr:row>
          <xdr:rowOff>171450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7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10</xdr:row>
          <xdr:rowOff>19050</xdr:rowOff>
        </xdr:from>
        <xdr:to>
          <xdr:col>22</xdr:col>
          <xdr:colOff>257175</xdr:colOff>
          <xdr:row>10</xdr:row>
          <xdr:rowOff>171450</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7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10</xdr:row>
          <xdr:rowOff>19050</xdr:rowOff>
        </xdr:from>
        <xdr:to>
          <xdr:col>23</xdr:col>
          <xdr:colOff>257175</xdr:colOff>
          <xdr:row>10</xdr:row>
          <xdr:rowOff>171450</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7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18.xml"/><Relationship Id="rId299" Type="http://schemas.openxmlformats.org/officeDocument/2006/relationships/ctrlProp" Target="../ctrlProps/ctrlProp400.xml"/><Relationship Id="rId21" Type="http://schemas.openxmlformats.org/officeDocument/2006/relationships/ctrlProp" Target="../ctrlProps/ctrlProp122.xml"/><Relationship Id="rId63" Type="http://schemas.openxmlformats.org/officeDocument/2006/relationships/ctrlProp" Target="../ctrlProps/ctrlProp164.xml"/><Relationship Id="rId159" Type="http://schemas.openxmlformats.org/officeDocument/2006/relationships/ctrlProp" Target="../ctrlProps/ctrlProp260.xml"/><Relationship Id="rId324" Type="http://schemas.openxmlformats.org/officeDocument/2006/relationships/ctrlProp" Target="../ctrlProps/ctrlProp425.xml"/><Relationship Id="rId366" Type="http://schemas.openxmlformats.org/officeDocument/2006/relationships/ctrlProp" Target="../ctrlProps/ctrlProp467.xml"/><Relationship Id="rId170" Type="http://schemas.openxmlformats.org/officeDocument/2006/relationships/ctrlProp" Target="../ctrlProps/ctrlProp271.xml"/><Relationship Id="rId226" Type="http://schemas.openxmlformats.org/officeDocument/2006/relationships/ctrlProp" Target="../ctrlProps/ctrlProp327.xml"/><Relationship Id="rId268" Type="http://schemas.openxmlformats.org/officeDocument/2006/relationships/ctrlProp" Target="../ctrlProps/ctrlProp369.xml"/><Relationship Id="rId11" Type="http://schemas.openxmlformats.org/officeDocument/2006/relationships/ctrlProp" Target="../ctrlProps/ctrlProp112.xml"/><Relationship Id="rId32" Type="http://schemas.openxmlformats.org/officeDocument/2006/relationships/ctrlProp" Target="../ctrlProps/ctrlProp133.xml"/><Relationship Id="rId53" Type="http://schemas.openxmlformats.org/officeDocument/2006/relationships/ctrlProp" Target="../ctrlProps/ctrlProp154.xml"/><Relationship Id="rId74" Type="http://schemas.openxmlformats.org/officeDocument/2006/relationships/ctrlProp" Target="../ctrlProps/ctrlProp175.xml"/><Relationship Id="rId128" Type="http://schemas.openxmlformats.org/officeDocument/2006/relationships/ctrlProp" Target="../ctrlProps/ctrlProp229.xml"/><Relationship Id="rId149" Type="http://schemas.openxmlformats.org/officeDocument/2006/relationships/ctrlProp" Target="../ctrlProps/ctrlProp250.xml"/><Relationship Id="rId314" Type="http://schemas.openxmlformats.org/officeDocument/2006/relationships/ctrlProp" Target="../ctrlProps/ctrlProp415.xml"/><Relationship Id="rId335" Type="http://schemas.openxmlformats.org/officeDocument/2006/relationships/ctrlProp" Target="../ctrlProps/ctrlProp436.xml"/><Relationship Id="rId356" Type="http://schemas.openxmlformats.org/officeDocument/2006/relationships/ctrlProp" Target="../ctrlProps/ctrlProp457.xml"/><Relationship Id="rId377" Type="http://schemas.openxmlformats.org/officeDocument/2006/relationships/ctrlProp" Target="../ctrlProps/ctrlProp478.xml"/><Relationship Id="rId398" Type="http://schemas.openxmlformats.org/officeDocument/2006/relationships/ctrlProp" Target="../ctrlProps/ctrlProp499.xml"/><Relationship Id="rId5" Type="http://schemas.openxmlformats.org/officeDocument/2006/relationships/ctrlProp" Target="../ctrlProps/ctrlProp106.xml"/><Relationship Id="rId95" Type="http://schemas.openxmlformats.org/officeDocument/2006/relationships/ctrlProp" Target="../ctrlProps/ctrlProp196.xml"/><Relationship Id="rId160" Type="http://schemas.openxmlformats.org/officeDocument/2006/relationships/ctrlProp" Target="../ctrlProps/ctrlProp261.xml"/><Relationship Id="rId181" Type="http://schemas.openxmlformats.org/officeDocument/2006/relationships/ctrlProp" Target="../ctrlProps/ctrlProp282.xml"/><Relationship Id="rId216" Type="http://schemas.openxmlformats.org/officeDocument/2006/relationships/ctrlProp" Target="../ctrlProps/ctrlProp317.xml"/><Relationship Id="rId237" Type="http://schemas.openxmlformats.org/officeDocument/2006/relationships/ctrlProp" Target="../ctrlProps/ctrlProp338.xml"/><Relationship Id="rId402" Type="http://schemas.openxmlformats.org/officeDocument/2006/relationships/ctrlProp" Target="../ctrlProps/ctrlProp503.xml"/><Relationship Id="rId258" Type="http://schemas.openxmlformats.org/officeDocument/2006/relationships/ctrlProp" Target="../ctrlProps/ctrlProp359.xml"/><Relationship Id="rId279" Type="http://schemas.openxmlformats.org/officeDocument/2006/relationships/ctrlProp" Target="../ctrlProps/ctrlProp380.xml"/><Relationship Id="rId22" Type="http://schemas.openxmlformats.org/officeDocument/2006/relationships/ctrlProp" Target="../ctrlProps/ctrlProp123.xml"/><Relationship Id="rId43" Type="http://schemas.openxmlformats.org/officeDocument/2006/relationships/ctrlProp" Target="../ctrlProps/ctrlProp144.xml"/><Relationship Id="rId64" Type="http://schemas.openxmlformats.org/officeDocument/2006/relationships/ctrlProp" Target="../ctrlProps/ctrlProp165.xml"/><Relationship Id="rId118" Type="http://schemas.openxmlformats.org/officeDocument/2006/relationships/ctrlProp" Target="../ctrlProps/ctrlProp219.xml"/><Relationship Id="rId139" Type="http://schemas.openxmlformats.org/officeDocument/2006/relationships/ctrlProp" Target="../ctrlProps/ctrlProp240.xml"/><Relationship Id="rId290" Type="http://schemas.openxmlformats.org/officeDocument/2006/relationships/ctrlProp" Target="../ctrlProps/ctrlProp391.xml"/><Relationship Id="rId304" Type="http://schemas.openxmlformats.org/officeDocument/2006/relationships/ctrlProp" Target="../ctrlProps/ctrlProp405.xml"/><Relationship Id="rId325" Type="http://schemas.openxmlformats.org/officeDocument/2006/relationships/ctrlProp" Target="../ctrlProps/ctrlProp426.xml"/><Relationship Id="rId346" Type="http://schemas.openxmlformats.org/officeDocument/2006/relationships/ctrlProp" Target="../ctrlProps/ctrlProp447.xml"/><Relationship Id="rId367" Type="http://schemas.openxmlformats.org/officeDocument/2006/relationships/ctrlProp" Target="../ctrlProps/ctrlProp468.xml"/><Relationship Id="rId388" Type="http://schemas.openxmlformats.org/officeDocument/2006/relationships/ctrlProp" Target="../ctrlProps/ctrlProp489.xml"/><Relationship Id="rId85" Type="http://schemas.openxmlformats.org/officeDocument/2006/relationships/ctrlProp" Target="../ctrlProps/ctrlProp186.xml"/><Relationship Id="rId150" Type="http://schemas.openxmlformats.org/officeDocument/2006/relationships/ctrlProp" Target="../ctrlProps/ctrlProp251.xml"/><Relationship Id="rId171" Type="http://schemas.openxmlformats.org/officeDocument/2006/relationships/ctrlProp" Target="../ctrlProps/ctrlProp272.xml"/><Relationship Id="rId192" Type="http://schemas.openxmlformats.org/officeDocument/2006/relationships/ctrlProp" Target="../ctrlProps/ctrlProp293.xml"/><Relationship Id="rId206" Type="http://schemas.openxmlformats.org/officeDocument/2006/relationships/ctrlProp" Target="../ctrlProps/ctrlProp307.xml"/><Relationship Id="rId227" Type="http://schemas.openxmlformats.org/officeDocument/2006/relationships/ctrlProp" Target="../ctrlProps/ctrlProp328.xml"/><Relationship Id="rId248" Type="http://schemas.openxmlformats.org/officeDocument/2006/relationships/ctrlProp" Target="../ctrlProps/ctrlProp349.xml"/><Relationship Id="rId269" Type="http://schemas.openxmlformats.org/officeDocument/2006/relationships/ctrlProp" Target="../ctrlProps/ctrlProp370.xml"/><Relationship Id="rId12" Type="http://schemas.openxmlformats.org/officeDocument/2006/relationships/ctrlProp" Target="../ctrlProps/ctrlProp113.xml"/><Relationship Id="rId33" Type="http://schemas.openxmlformats.org/officeDocument/2006/relationships/ctrlProp" Target="../ctrlProps/ctrlProp134.xml"/><Relationship Id="rId108" Type="http://schemas.openxmlformats.org/officeDocument/2006/relationships/ctrlProp" Target="../ctrlProps/ctrlProp209.xml"/><Relationship Id="rId129" Type="http://schemas.openxmlformats.org/officeDocument/2006/relationships/ctrlProp" Target="../ctrlProps/ctrlProp230.xml"/><Relationship Id="rId280" Type="http://schemas.openxmlformats.org/officeDocument/2006/relationships/ctrlProp" Target="../ctrlProps/ctrlProp381.xml"/><Relationship Id="rId315" Type="http://schemas.openxmlformats.org/officeDocument/2006/relationships/ctrlProp" Target="../ctrlProps/ctrlProp416.xml"/><Relationship Id="rId336" Type="http://schemas.openxmlformats.org/officeDocument/2006/relationships/ctrlProp" Target="../ctrlProps/ctrlProp437.xml"/><Relationship Id="rId357" Type="http://schemas.openxmlformats.org/officeDocument/2006/relationships/ctrlProp" Target="../ctrlProps/ctrlProp458.xml"/><Relationship Id="rId54" Type="http://schemas.openxmlformats.org/officeDocument/2006/relationships/ctrlProp" Target="../ctrlProps/ctrlProp155.xml"/><Relationship Id="rId75" Type="http://schemas.openxmlformats.org/officeDocument/2006/relationships/ctrlProp" Target="../ctrlProps/ctrlProp176.xml"/><Relationship Id="rId96" Type="http://schemas.openxmlformats.org/officeDocument/2006/relationships/ctrlProp" Target="../ctrlProps/ctrlProp197.xml"/><Relationship Id="rId140" Type="http://schemas.openxmlformats.org/officeDocument/2006/relationships/ctrlProp" Target="../ctrlProps/ctrlProp241.xml"/><Relationship Id="rId161" Type="http://schemas.openxmlformats.org/officeDocument/2006/relationships/ctrlProp" Target="../ctrlProps/ctrlProp262.xml"/><Relationship Id="rId182" Type="http://schemas.openxmlformats.org/officeDocument/2006/relationships/ctrlProp" Target="../ctrlProps/ctrlProp283.xml"/><Relationship Id="rId217" Type="http://schemas.openxmlformats.org/officeDocument/2006/relationships/ctrlProp" Target="../ctrlProps/ctrlProp318.xml"/><Relationship Id="rId378" Type="http://schemas.openxmlformats.org/officeDocument/2006/relationships/ctrlProp" Target="../ctrlProps/ctrlProp479.xml"/><Relationship Id="rId399" Type="http://schemas.openxmlformats.org/officeDocument/2006/relationships/ctrlProp" Target="../ctrlProps/ctrlProp500.xml"/><Relationship Id="rId403" Type="http://schemas.openxmlformats.org/officeDocument/2006/relationships/ctrlProp" Target="../ctrlProps/ctrlProp504.xml"/><Relationship Id="rId6" Type="http://schemas.openxmlformats.org/officeDocument/2006/relationships/ctrlProp" Target="../ctrlProps/ctrlProp107.xml"/><Relationship Id="rId238" Type="http://schemas.openxmlformats.org/officeDocument/2006/relationships/ctrlProp" Target="../ctrlProps/ctrlProp339.xml"/><Relationship Id="rId259" Type="http://schemas.openxmlformats.org/officeDocument/2006/relationships/ctrlProp" Target="../ctrlProps/ctrlProp360.xml"/><Relationship Id="rId23" Type="http://schemas.openxmlformats.org/officeDocument/2006/relationships/ctrlProp" Target="../ctrlProps/ctrlProp124.xml"/><Relationship Id="rId119" Type="http://schemas.openxmlformats.org/officeDocument/2006/relationships/ctrlProp" Target="../ctrlProps/ctrlProp220.xml"/><Relationship Id="rId270" Type="http://schemas.openxmlformats.org/officeDocument/2006/relationships/ctrlProp" Target="../ctrlProps/ctrlProp371.xml"/><Relationship Id="rId291" Type="http://schemas.openxmlformats.org/officeDocument/2006/relationships/ctrlProp" Target="../ctrlProps/ctrlProp392.xml"/><Relationship Id="rId305" Type="http://schemas.openxmlformats.org/officeDocument/2006/relationships/ctrlProp" Target="../ctrlProps/ctrlProp406.xml"/><Relationship Id="rId326" Type="http://schemas.openxmlformats.org/officeDocument/2006/relationships/ctrlProp" Target="../ctrlProps/ctrlProp427.xml"/><Relationship Id="rId347" Type="http://schemas.openxmlformats.org/officeDocument/2006/relationships/ctrlProp" Target="../ctrlProps/ctrlProp448.xml"/><Relationship Id="rId44" Type="http://schemas.openxmlformats.org/officeDocument/2006/relationships/ctrlProp" Target="../ctrlProps/ctrlProp145.xml"/><Relationship Id="rId65" Type="http://schemas.openxmlformats.org/officeDocument/2006/relationships/ctrlProp" Target="../ctrlProps/ctrlProp166.xml"/><Relationship Id="rId86" Type="http://schemas.openxmlformats.org/officeDocument/2006/relationships/ctrlProp" Target="../ctrlProps/ctrlProp187.xml"/><Relationship Id="rId130" Type="http://schemas.openxmlformats.org/officeDocument/2006/relationships/ctrlProp" Target="../ctrlProps/ctrlProp231.xml"/><Relationship Id="rId151" Type="http://schemas.openxmlformats.org/officeDocument/2006/relationships/ctrlProp" Target="../ctrlProps/ctrlProp252.xml"/><Relationship Id="rId368" Type="http://schemas.openxmlformats.org/officeDocument/2006/relationships/ctrlProp" Target="../ctrlProps/ctrlProp469.xml"/><Relationship Id="rId389" Type="http://schemas.openxmlformats.org/officeDocument/2006/relationships/ctrlProp" Target="../ctrlProps/ctrlProp490.xml"/><Relationship Id="rId172" Type="http://schemas.openxmlformats.org/officeDocument/2006/relationships/ctrlProp" Target="../ctrlProps/ctrlProp273.xml"/><Relationship Id="rId193" Type="http://schemas.openxmlformats.org/officeDocument/2006/relationships/ctrlProp" Target="../ctrlProps/ctrlProp294.xml"/><Relationship Id="rId207" Type="http://schemas.openxmlformats.org/officeDocument/2006/relationships/ctrlProp" Target="../ctrlProps/ctrlProp308.xml"/><Relationship Id="rId228" Type="http://schemas.openxmlformats.org/officeDocument/2006/relationships/ctrlProp" Target="../ctrlProps/ctrlProp329.xml"/><Relationship Id="rId249" Type="http://schemas.openxmlformats.org/officeDocument/2006/relationships/ctrlProp" Target="../ctrlProps/ctrlProp350.xml"/><Relationship Id="rId13" Type="http://schemas.openxmlformats.org/officeDocument/2006/relationships/ctrlProp" Target="../ctrlProps/ctrlProp114.xml"/><Relationship Id="rId109" Type="http://schemas.openxmlformats.org/officeDocument/2006/relationships/ctrlProp" Target="../ctrlProps/ctrlProp210.xml"/><Relationship Id="rId260" Type="http://schemas.openxmlformats.org/officeDocument/2006/relationships/ctrlProp" Target="../ctrlProps/ctrlProp361.xml"/><Relationship Id="rId281" Type="http://schemas.openxmlformats.org/officeDocument/2006/relationships/ctrlProp" Target="../ctrlProps/ctrlProp382.xml"/><Relationship Id="rId316" Type="http://schemas.openxmlformats.org/officeDocument/2006/relationships/ctrlProp" Target="../ctrlProps/ctrlProp417.xml"/><Relationship Id="rId337" Type="http://schemas.openxmlformats.org/officeDocument/2006/relationships/ctrlProp" Target="../ctrlProps/ctrlProp438.xml"/><Relationship Id="rId34" Type="http://schemas.openxmlformats.org/officeDocument/2006/relationships/ctrlProp" Target="../ctrlProps/ctrlProp135.xml"/><Relationship Id="rId55" Type="http://schemas.openxmlformats.org/officeDocument/2006/relationships/ctrlProp" Target="../ctrlProps/ctrlProp156.xml"/><Relationship Id="rId76" Type="http://schemas.openxmlformats.org/officeDocument/2006/relationships/ctrlProp" Target="../ctrlProps/ctrlProp177.xml"/><Relationship Id="rId97" Type="http://schemas.openxmlformats.org/officeDocument/2006/relationships/ctrlProp" Target="../ctrlProps/ctrlProp198.xml"/><Relationship Id="rId120" Type="http://schemas.openxmlformats.org/officeDocument/2006/relationships/ctrlProp" Target="../ctrlProps/ctrlProp221.xml"/><Relationship Id="rId141" Type="http://schemas.openxmlformats.org/officeDocument/2006/relationships/ctrlProp" Target="../ctrlProps/ctrlProp242.xml"/><Relationship Id="rId358" Type="http://schemas.openxmlformats.org/officeDocument/2006/relationships/ctrlProp" Target="../ctrlProps/ctrlProp459.xml"/><Relationship Id="rId379" Type="http://schemas.openxmlformats.org/officeDocument/2006/relationships/ctrlProp" Target="../ctrlProps/ctrlProp480.xml"/><Relationship Id="rId7" Type="http://schemas.openxmlformats.org/officeDocument/2006/relationships/ctrlProp" Target="../ctrlProps/ctrlProp108.xml"/><Relationship Id="rId162" Type="http://schemas.openxmlformats.org/officeDocument/2006/relationships/ctrlProp" Target="../ctrlProps/ctrlProp263.xml"/><Relationship Id="rId183" Type="http://schemas.openxmlformats.org/officeDocument/2006/relationships/ctrlProp" Target="../ctrlProps/ctrlProp284.xml"/><Relationship Id="rId218" Type="http://schemas.openxmlformats.org/officeDocument/2006/relationships/ctrlProp" Target="../ctrlProps/ctrlProp319.xml"/><Relationship Id="rId239" Type="http://schemas.openxmlformats.org/officeDocument/2006/relationships/ctrlProp" Target="../ctrlProps/ctrlProp340.xml"/><Relationship Id="rId390" Type="http://schemas.openxmlformats.org/officeDocument/2006/relationships/ctrlProp" Target="../ctrlProps/ctrlProp491.xml"/><Relationship Id="rId250" Type="http://schemas.openxmlformats.org/officeDocument/2006/relationships/ctrlProp" Target="../ctrlProps/ctrlProp351.xml"/><Relationship Id="rId271" Type="http://schemas.openxmlformats.org/officeDocument/2006/relationships/ctrlProp" Target="../ctrlProps/ctrlProp372.xml"/><Relationship Id="rId292" Type="http://schemas.openxmlformats.org/officeDocument/2006/relationships/ctrlProp" Target="../ctrlProps/ctrlProp393.xml"/><Relationship Id="rId306" Type="http://schemas.openxmlformats.org/officeDocument/2006/relationships/ctrlProp" Target="../ctrlProps/ctrlProp407.xml"/><Relationship Id="rId24" Type="http://schemas.openxmlformats.org/officeDocument/2006/relationships/ctrlProp" Target="../ctrlProps/ctrlProp125.xml"/><Relationship Id="rId45" Type="http://schemas.openxmlformats.org/officeDocument/2006/relationships/ctrlProp" Target="../ctrlProps/ctrlProp146.xml"/><Relationship Id="rId66" Type="http://schemas.openxmlformats.org/officeDocument/2006/relationships/ctrlProp" Target="../ctrlProps/ctrlProp167.xml"/><Relationship Id="rId87" Type="http://schemas.openxmlformats.org/officeDocument/2006/relationships/ctrlProp" Target="../ctrlProps/ctrlProp188.xml"/><Relationship Id="rId110" Type="http://schemas.openxmlformats.org/officeDocument/2006/relationships/ctrlProp" Target="../ctrlProps/ctrlProp211.xml"/><Relationship Id="rId131" Type="http://schemas.openxmlformats.org/officeDocument/2006/relationships/ctrlProp" Target="../ctrlProps/ctrlProp232.xml"/><Relationship Id="rId327" Type="http://schemas.openxmlformats.org/officeDocument/2006/relationships/ctrlProp" Target="../ctrlProps/ctrlProp428.xml"/><Relationship Id="rId348" Type="http://schemas.openxmlformats.org/officeDocument/2006/relationships/ctrlProp" Target="../ctrlProps/ctrlProp449.xml"/><Relationship Id="rId369" Type="http://schemas.openxmlformats.org/officeDocument/2006/relationships/ctrlProp" Target="../ctrlProps/ctrlProp470.xml"/><Relationship Id="rId152" Type="http://schemas.openxmlformats.org/officeDocument/2006/relationships/ctrlProp" Target="../ctrlProps/ctrlProp253.xml"/><Relationship Id="rId173" Type="http://schemas.openxmlformats.org/officeDocument/2006/relationships/ctrlProp" Target="../ctrlProps/ctrlProp274.xml"/><Relationship Id="rId194" Type="http://schemas.openxmlformats.org/officeDocument/2006/relationships/ctrlProp" Target="../ctrlProps/ctrlProp295.xml"/><Relationship Id="rId208" Type="http://schemas.openxmlformats.org/officeDocument/2006/relationships/ctrlProp" Target="../ctrlProps/ctrlProp309.xml"/><Relationship Id="rId229" Type="http://schemas.openxmlformats.org/officeDocument/2006/relationships/ctrlProp" Target="../ctrlProps/ctrlProp330.xml"/><Relationship Id="rId380" Type="http://schemas.openxmlformats.org/officeDocument/2006/relationships/ctrlProp" Target="../ctrlProps/ctrlProp481.xml"/><Relationship Id="rId240" Type="http://schemas.openxmlformats.org/officeDocument/2006/relationships/ctrlProp" Target="../ctrlProps/ctrlProp341.xml"/><Relationship Id="rId261" Type="http://schemas.openxmlformats.org/officeDocument/2006/relationships/ctrlProp" Target="../ctrlProps/ctrlProp362.xml"/><Relationship Id="rId14" Type="http://schemas.openxmlformats.org/officeDocument/2006/relationships/ctrlProp" Target="../ctrlProps/ctrlProp115.xml"/><Relationship Id="rId35" Type="http://schemas.openxmlformats.org/officeDocument/2006/relationships/ctrlProp" Target="../ctrlProps/ctrlProp136.xml"/><Relationship Id="rId56" Type="http://schemas.openxmlformats.org/officeDocument/2006/relationships/ctrlProp" Target="../ctrlProps/ctrlProp157.xml"/><Relationship Id="rId77" Type="http://schemas.openxmlformats.org/officeDocument/2006/relationships/ctrlProp" Target="../ctrlProps/ctrlProp178.xml"/><Relationship Id="rId100" Type="http://schemas.openxmlformats.org/officeDocument/2006/relationships/ctrlProp" Target="../ctrlProps/ctrlProp201.xml"/><Relationship Id="rId282" Type="http://schemas.openxmlformats.org/officeDocument/2006/relationships/ctrlProp" Target="../ctrlProps/ctrlProp383.xml"/><Relationship Id="rId317" Type="http://schemas.openxmlformats.org/officeDocument/2006/relationships/ctrlProp" Target="../ctrlProps/ctrlProp418.xml"/><Relationship Id="rId338" Type="http://schemas.openxmlformats.org/officeDocument/2006/relationships/ctrlProp" Target="../ctrlProps/ctrlProp439.xml"/><Relationship Id="rId359" Type="http://schemas.openxmlformats.org/officeDocument/2006/relationships/ctrlProp" Target="../ctrlProps/ctrlProp460.xml"/><Relationship Id="rId8" Type="http://schemas.openxmlformats.org/officeDocument/2006/relationships/ctrlProp" Target="../ctrlProps/ctrlProp109.xml"/><Relationship Id="rId98" Type="http://schemas.openxmlformats.org/officeDocument/2006/relationships/ctrlProp" Target="../ctrlProps/ctrlProp199.xml"/><Relationship Id="rId121" Type="http://schemas.openxmlformats.org/officeDocument/2006/relationships/ctrlProp" Target="../ctrlProps/ctrlProp222.xml"/><Relationship Id="rId142" Type="http://schemas.openxmlformats.org/officeDocument/2006/relationships/ctrlProp" Target="../ctrlProps/ctrlProp243.xml"/><Relationship Id="rId163" Type="http://schemas.openxmlformats.org/officeDocument/2006/relationships/ctrlProp" Target="../ctrlProps/ctrlProp264.xml"/><Relationship Id="rId184" Type="http://schemas.openxmlformats.org/officeDocument/2006/relationships/ctrlProp" Target="../ctrlProps/ctrlProp285.xml"/><Relationship Id="rId219" Type="http://schemas.openxmlformats.org/officeDocument/2006/relationships/ctrlProp" Target="../ctrlProps/ctrlProp320.xml"/><Relationship Id="rId370" Type="http://schemas.openxmlformats.org/officeDocument/2006/relationships/ctrlProp" Target="../ctrlProps/ctrlProp471.xml"/><Relationship Id="rId391" Type="http://schemas.openxmlformats.org/officeDocument/2006/relationships/ctrlProp" Target="../ctrlProps/ctrlProp492.xml"/><Relationship Id="rId230" Type="http://schemas.openxmlformats.org/officeDocument/2006/relationships/ctrlProp" Target="../ctrlProps/ctrlProp331.xml"/><Relationship Id="rId251" Type="http://schemas.openxmlformats.org/officeDocument/2006/relationships/ctrlProp" Target="../ctrlProps/ctrlProp352.xml"/><Relationship Id="rId25" Type="http://schemas.openxmlformats.org/officeDocument/2006/relationships/ctrlProp" Target="../ctrlProps/ctrlProp126.xml"/><Relationship Id="rId46" Type="http://schemas.openxmlformats.org/officeDocument/2006/relationships/ctrlProp" Target="../ctrlProps/ctrlProp147.xml"/><Relationship Id="rId67" Type="http://schemas.openxmlformats.org/officeDocument/2006/relationships/ctrlProp" Target="../ctrlProps/ctrlProp168.xml"/><Relationship Id="rId272" Type="http://schemas.openxmlformats.org/officeDocument/2006/relationships/ctrlProp" Target="../ctrlProps/ctrlProp373.xml"/><Relationship Id="rId293" Type="http://schemas.openxmlformats.org/officeDocument/2006/relationships/ctrlProp" Target="../ctrlProps/ctrlProp394.xml"/><Relationship Id="rId307" Type="http://schemas.openxmlformats.org/officeDocument/2006/relationships/ctrlProp" Target="../ctrlProps/ctrlProp408.xml"/><Relationship Id="rId328" Type="http://schemas.openxmlformats.org/officeDocument/2006/relationships/ctrlProp" Target="../ctrlProps/ctrlProp429.xml"/><Relationship Id="rId349" Type="http://schemas.openxmlformats.org/officeDocument/2006/relationships/ctrlProp" Target="../ctrlProps/ctrlProp450.xml"/><Relationship Id="rId88" Type="http://schemas.openxmlformats.org/officeDocument/2006/relationships/ctrlProp" Target="../ctrlProps/ctrlProp189.xml"/><Relationship Id="rId111" Type="http://schemas.openxmlformats.org/officeDocument/2006/relationships/ctrlProp" Target="../ctrlProps/ctrlProp212.xml"/><Relationship Id="rId132" Type="http://schemas.openxmlformats.org/officeDocument/2006/relationships/ctrlProp" Target="../ctrlProps/ctrlProp233.xml"/><Relationship Id="rId153" Type="http://schemas.openxmlformats.org/officeDocument/2006/relationships/ctrlProp" Target="../ctrlProps/ctrlProp254.xml"/><Relationship Id="rId174" Type="http://schemas.openxmlformats.org/officeDocument/2006/relationships/ctrlProp" Target="../ctrlProps/ctrlProp275.xml"/><Relationship Id="rId195" Type="http://schemas.openxmlformats.org/officeDocument/2006/relationships/ctrlProp" Target="../ctrlProps/ctrlProp296.xml"/><Relationship Id="rId209" Type="http://schemas.openxmlformats.org/officeDocument/2006/relationships/ctrlProp" Target="../ctrlProps/ctrlProp310.xml"/><Relationship Id="rId360" Type="http://schemas.openxmlformats.org/officeDocument/2006/relationships/ctrlProp" Target="../ctrlProps/ctrlProp461.xml"/><Relationship Id="rId381" Type="http://schemas.openxmlformats.org/officeDocument/2006/relationships/ctrlProp" Target="../ctrlProps/ctrlProp482.xml"/><Relationship Id="rId220" Type="http://schemas.openxmlformats.org/officeDocument/2006/relationships/ctrlProp" Target="../ctrlProps/ctrlProp321.xml"/><Relationship Id="rId241" Type="http://schemas.openxmlformats.org/officeDocument/2006/relationships/ctrlProp" Target="../ctrlProps/ctrlProp342.xml"/><Relationship Id="rId15" Type="http://schemas.openxmlformats.org/officeDocument/2006/relationships/ctrlProp" Target="../ctrlProps/ctrlProp116.xml"/><Relationship Id="rId36" Type="http://schemas.openxmlformats.org/officeDocument/2006/relationships/ctrlProp" Target="../ctrlProps/ctrlProp137.xml"/><Relationship Id="rId57" Type="http://schemas.openxmlformats.org/officeDocument/2006/relationships/ctrlProp" Target="../ctrlProps/ctrlProp158.xml"/><Relationship Id="rId262" Type="http://schemas.openxmlformats.org/officeDocument/2006/relationships/ctrlProp" Target="../ctrlProps/ctrlProp363.xml"/><Relationship Id="rId283" Type="http://schemas.openxmlformats.org/officeDocument/2006/relationships/ctrlProp" Target="../ctrlProps/ctrlProp384.xml"/><Relationship Id="rId318" Type="http://schemas.openxmlformats.org/officeDocument/2006/relationships/ctrlProp" Target="../ctrlProps/ctrlProp419.xml"/><Relationship Id="rId339" Type="http://schemas.openxmlformats.org/officeDocument/2006/relationships/ctrlProp" Target="../ctrlProps/ctrlProp440.xml"/><Relationship Id="rId78" Type="http://schemas.openxmlformats.org/officeDocument/2006/relationships/ctrlProp" Target="../ctrlProps/ctrlProp179.xml"/><Relationship Id="rId99" Type="http://schemas.openxmlformats.org/officeDocument/2006/relationships/ctrlProp" Target="../ctrlProps/ctrlProp200.xml"/><Relationship Id="rId101" Type="http://schemas.openxmlformats.org/officeDocument/2006/relationships/ctrlProp" Target="../ctrlProps/ctrlProp202.xml"/><Relationship Id="rId122" Type="http://schemas.openxmlformats.org/officeDocument/2006/relationships/ctrlProp" Target="../ctrlProps/ctrlProp223.xml"/><Relationship Id="rId143" Type="http://schemas.openxmlformats.org/officeDocument/2006/relationships/ctrlProp" Target="../ctrlProps/ctrlProp244.xml"/><Relationship Id="rId164" Type="http://schemas.openxmlformats.org/officeDocument/2006/relationships/ctrlProp" Target="../ctrlProps/ctrlProp265.xml"/><Relationship Id="rId185" Type="http://schemas.openxmlformats.org/officeDocument/2006/relationships/ctrlProp" Target="../ctrlProps/ctrlProp286.xml"/><Relationship Id="rId350" Type="http://schemas.openxmlformats.org/officeDocument/2006/relationships/ctrlProp" Target="../ctrlProps/ctrlProp451.xml"/><Relationship Id="rId371" Type="http://schemas.openxmlformats.org/officeDocument/2006/relationships/ctrlProp" Target="../ctrlProps/ctrlProp472.xml"/><Relationship Id="rId9" Type="http://schemas.openxmlformats.org/officeDocument/2006/relationships/ctrlProp" Target="../ctrlProps/ctrlProp110.xml"/><Relationship Id="rId210" Type="http://schemas.openxmlformats.org/officeDocument/2006/relationships/ctrlProp" Target="../ctrlProps/ctrlProp311.xml"/><Relationship Id="rId392" Type="http://schemas.openxmlformats.org/officeDocument/2006/relationships/ctrlProp" Target="../ctrlProps/ctrlProp493.xml"/><Relationship Id="rId26" Type="http://schemas.openxmlformats.org/officeDocument/2006/relationships/ctrlProp" Target="../ctrlProps/ctrlProp127.xml"/><Relationship Id="rId231" Type="http://schemas.openxmlformats.org/officeDocument/2006/relationships/ctrlProp" Target="../ctrlProps/ctrlProp332.xml"/><Relationship Id="rId252" Type="http://schemas.openxmlformats.org/officeDocument/2006/relationships/ctrlProp" Target="../ctrlProps/ctrlProp353.xml"/><Relationship Id="rId273" Type="http://schemas.openxmlformats.org/officeDocument/2006/relationships/ctrlProp" Target="../ctrlProps/ctrlProp374.xml"/><Relationship Id="rId294" Type="http://schemas.openxmlformats.org/officeDocument/2006/relationships/ctrlProp" Target="../ctrlProps/ctrlProp395.xml"/><Relationship Id="rId308" Type="http://schemas.openxmlformats.org/officeDocument/2006/relationships/ctrlProp" Target="../ctrlProps/ctrlProp409.xml"/><Relationship Id="rId329" Type="http://schemas.openxmlformats.org/officeDocument/2006/relationships/ctrlProp" Target="../ctrlProps/ctrlProp430.xml"/><Relationship Id="rId47" Type="http://schemas.openxmlformats.org/officeDocument/2006/relationships/ctrlProp" Target="../ctrlProps/ctrlProp148.xml"/><Relationship Id="rId68" Type="http://schemas.openxmlformats.org/officeDocument/2006/relationships/ctrlProp" Target="../ctrlProps/ctrlProp169.xml"/><Relationship Id="rId89" Type="http://schemas.openxmlformats.org/officeDocument/2006/relationships/ctrlProp" Target="../ctrlProps/ctrlProp190.xml"/><Relationship Id="rId112" Type="http://schemas.openxmlformats.org/officeDocument/2006/relationships/ctrlProp" Target="../ctrlProps/ctrlProp213.xml"/><Relationship Id="rId133" Type="http://schemas.openxmlformats.org/officeDocument/2006/relationships/ctrlProp" Target="../ctrlProps/ctrlProp234.xml"/><Relationship Id="rId154" Type="http://schemas.openxmlformats.org/officeDocument/2006/relationships/ctrlProp" Target="../ctrlProps/ctrlProp255.xml"/><Relationship Id="rId175" Type="http://schemas.openxmlformats.org/officeDocument/2006/relationships/ctrlProp" Target="../ctrlProps/ctrlProp276.xml"/><Relationship Id="rId340" Type="http://schemas.openxmlformats.org/officeDocument/2006/relationships/ctrlProp" Target="../ctrlProps/ctrlProp441.xml"/><Relationship Id="rId361" Type="http://schemas.openxmlformats.org/officeDocument/2006/relationships/ctrlProp" Target="../ctrlProps/ctrlProp462.xml"/><Relationship Id="rId196" Type="http://schemas.openxmlformats.org/officeDocument/2006/relationships/ctrlProp" Target="../ctrlProps/ctrlProp297.xml"/><Relationship Id="rId200" Type="http://schemas.openxmlformats.org/officeDocument/2006/relationships/ctrlProp" Target="../ctrlProps/ctrlProp301.xml"/><Relationship Id="rId382" Type="http://schemas.openxmlformats.org/officeDocument/2006/relationships/ctrlProp" Target="../ctrlProps/ctrlProp483.xml"/><Relationship Id="rId16" Type="http://schemas.openxmlformats.org/officeDocument/2006/relationships/ctrlProp" Target="../ctrlProps/ctrlProp117.xml"/><Relationship Id="rId221" Type="http://schemas.openxmlformats.org/officeDocument/2006/relationships/ctrlProp" Target="../ctrlProps/ctrlProp322.xml"/><Relationship Id="rId242" Type="http://schemas.openxmlformats.org/officeDocument/2006/relationships/ctrlProp" Target="../ctrlProps/ctrlProp343.xml"/><Relationship Id="rId263" Type="http://schemas.openxmlformats.org/officeDocument/2006/relationships/ctrlProp" Target="../ctrlProps/ctrlProp364.xml"/><Relationship Id="rId284" Type="http://schemas.openxmlformats.org/officeDocument/2006/relationships/ctrlProp" Target="../ctrlProps/ctrlProp385.xml"/><Relationship Id="rId319" Type="http://schemas.openxmlformats.org/officeDocument/2006/relationships/ctrlProp" Target="../ctrlProps/ctrlProp420.xml"/><Relationship Id="rId37" Type="http://schemas.openxmlformats.org/officeDocument/2006/relationships/ctrlProp" Target="../ctrlProps/ctrlProp138.xml"/><Relationship Id="rId58" Type="http://schemas.openxmlformats.org/officeDocument/2006/relationships/ctrlProp" Target="../ctrlProps/ctrlProp159.xml"/><Relationship Id="rId79" Type="http://schemas.openxmlformats.org/officeDocument/2006/relationships/ctrlProp" Target="../ctrlProps/ctrlProp180.xml"/><Relationship Id="rId102" Type="http://schemas.openxmlformats.org/officeDocument/2006/relationships/ctrlProp" Target="../ctrlProps/ctrlProp203.xml"/><Relationship Id="rId123" Type="http://schemas.openxmlformats.org/officeDocument/2006/relationships/ctrlProp" Target="../ctrlProps/ctrlProp224.xml"/><Relationship Id="rId144" Type="http://schemas.openxmlformats.org/officeDocument/2006/relationships/ctrlProp" Target="../ctrlProps/ctrlProp245.xml"/><Relationship Id="rId330" Type="http://schemas.openxmlformats.org/officeDocument/2006/relationships/ctrlProp" Target="../ctrlProps/ctrlProp431.xml"/><Relationship Id="rId90" Type="http://schemas.openxmlformats.org/officeDocument/2006/relationships/ctrlProp" Target="../ctrlProps/ctrlProp191.xml"/><Relationship Id="rId165" Type="http://schemas.openxmlformats.org/officeDocument/2006/relationships/ctrlProp" Target="../ctrlProps/ctrlProp266.xml"/><Relationship Id="rId186" Type="http://schemas.openxmlformats.org/officeDocument/2006/relationships/ctrlProp" Target="../ctrlProps/ctrlProp287.xml"/><Relationship Id="rId351" Type="http://schemas.openxmlformats.org/officeDocument/2006/relationships/ctrlProp" Target="../ctrlProps/ctrlProp452.xml"/><Relationship Id="rId372" Type="http://schemas.openxmlformats.org/officeDocument/2006/relationships/ctrlProp" Target="../ctrlProps/ctrlProp473.xml"/><Relationship Id="rId393" Type="http://schemas.openxmlformats.org/officeDocument/2006/relationships/ctrlProp" Target="../ctrlProps/ctrlProp494.xml"/><Relationship Id="rId211" Type="http://schemas.openxmlformats.org/officeDocument/2006/relationships/ctrlProp" Target="../ctrlProps/ctrlProp312.xml"/><Relationship Id="rId232" Type="http://schemas.openxmlformats.org/officeDocument/2006/relationships/ctrlProp" Target="../ctrlProps/ctrlProp333.xml"/><Relationship Id="rId253" Type="http://schemas.openxmlformats.org/officeDocument/2006/relationships/ctrlProp" Target="../ctrlProps/ctrlProp354.xml"/><Relationship Id="rId274" Type="http://schemas.openxmlformats.org/officeDocument/2006/relationships/ctrlProp" Target="../ctrlProps/ctrlProp375.xml"/><Relationship Id="rId295" Type="http://schemas.openxmlformats.org/officeDocument/2006/relationships/ctrlProp" Target="../ctrlProps/ctrlProp396.xml"/><Relationship Id="rId309" Type="http://schemas.openxmlformats.org/officeDocument/2006/relationships/ctrlProp" Target="../ctrlProps/ctrlProp410.xml"/><Relationship Id="rId27" Type="http://schemas.openxmlformats.org/officeDocument/2006/relationships/ctrlProp" Target="../ctrlProps/ctrlProp128.xml"/><Relationship Id="rId48" Type="http://schemas.openxmlformats.org/officeDocument/2006/relationships/ctrlProp" Target="../ctrlProps/ctrlProp149.xml"/><Relationship Id="rId69" Type="http://schemas.openxmlformats.org/officeDocument/2006/relationships/ctrlProp" Target="../ctrlProps/ctrlProp170.xml"/><Relationship Id="rId113" Type="http://schemas.openxmlformats.org/officeDocument/2006/relationships/ctrlProp" Target="../ctrlProps/ctrlProp214.xml"/><Relationship Id="rId134" Type="http://schemas.openxmlformats.org/officeDocument/2006/relationships/ctrlProp" Target="../ctrlProps/ctrlProp235.xml"/><Relationship Id="rId320" Type="http://schemas.openxmlformats.org/officeDocument/2006/relationships/ctrlProp" Target="../ctrlProps/ctrlProp421.xml"/><Relationship Id="rId80" Type="http://schemas.openxmlformats.org/officeDocument/2006/relationships/ctrlProp" Target="../ctrlProps/ctrlProp181.xml"/><Relationship Id="rId155" Type="http://schemas.openxmlformats.org/officeDocument/2006/relationships/ctrlProp" Target="../ctrlProps/ctrlProp256.xml"/><Relationship Id="rId176" Type="http://schemas.openxmlformats.org/officeDocument/2006/relationships/ctrlProp" Target="../ctrlProps/ctrlProp277.xml"/><Relationship Id="rId197" Type="http://schemas.openxmlformats.org/officeDocument/2006/relationships/ctrlProp" Target="../ctrlProps/ctrlProp298.xml"/><Relationship Id="rId341" Type="http://schemas.openxmlformats.org/officeDocument/2006/relationships/ctrlProp" Target="../ctrlProps/ctrlProp442.xml"/><Relationship Id="rId362" Type="http://schemas.openxmlformats.org/officeDocument/2006/relationships/ctrlProp" Target="../ctrlProps/ctrlProp463.xml"/><Relationship Id="rId383" Type="http://schemas.openxmlformats.org/officeDocument/2006/relationships/ctrlProp" Target="../ctrlProps/ctrlProp484.xml"/><Relationship Id="rId201" Type="http://schemas.openxmlformats.org/officeDocument/2006/relationships/ctrlProp" Target="../ctrlProps/ctrlProp302.xml"/><Relationship Id="rId222" Type="http://schemas.openxmlformats.org/officeDocument/2006/relationships/ctrlProp" Target="../ctrlProps/ctrlProp323.xml"/><Relationship Id="rId243" Type="http://schemas.openxmlformats.org/officeDocument/2006/relationships/ctrlProp" Target="../ctrlProps/ctrlProp344.xml"/><Relationship Id="rId264" Type="http://schemas.openxmlformats.org/officeDocument/2006/relationships/ctrlProp" Target="../ctrlProps/ctrlProp365.xml"/><Relationship Id="rId285" Type="http://schemas.openxmlformats.org/officeDocument/2006/relationships/ctrlProp" Target="../ctrlProps/ctrlProp386.xml"/><Relationship Id="rId17" Type="http://schemas.openxmlformats.org/officeDocument/2006/relationships/ctrlProp" Target="../ctrlProps/ctrlProp118.xml"/><Relationship Id="rId38" Type="http://schemas.openxmlformats.org/officeDocument/2006/relationships/ctrlProp" Target="../ctrlProps/ctrlProp139.xml"/><Relationship Id="rId59" Type="http://schemas.openxmlformats.org/officeDocument/2006/relationships/ctrlProp" Target="../ctrlProps/ctrlProp160.xml"/><Relationship Id="rId103" Type="http://schemas.openxmlformats.org/officeDocument/2006/relationships/ctrlProp" Target="../ctrlProps/ctrlProp204.xml"/><Relationship Id="rId124" Type="http://schemas.openxmlformats.org/officeDocument/2006/relationships/ctrlProp" Target="../ctrlProps/ctrlProp225.xml"/><Relationship Id="rId310" Type="http://schemas.openxmlformats.org/officeDocument/2006/relationships/ctrlProp" Target="../ctrlProps/ctrlProp411.xml"/><Relationship Id="rId70" Type="http://schemas.openxmlformats.org/officeDocument/2006/relationships/ctrlProp" Target="../ctrlProps/ctrlProp171.xml"/><Relationship Id="rId91" Type="http://schemas.openxmlformats.org/officeDocument/2006/relationships/ctrlProp" Target="../ctrlProps/ctrlProp192.xml"/><Relationship Id="rId145" Type="http://schemas.openxmlformats.org/officeDocument/2006/relationships/ctrlProp" Target="../ctrlProps/ctrlProp246.xml"/><Relationship Id="rId166" Type="http://schemas.openxmlformats.org/officeDocument/2006/relationships/ctrlProp" Target="../ctrlProps/ctrlProp267.xml"/><Relationship Id="rId187" Type="http://schemas.openxmlformats.org/officeDocument/2006/relationships/ctrlProp" Target="../ctrlProps/ctrlProp288.xml"/><Relationship Id="rId331" Type="http://schemas.openxmlformats.org/officeDocument/2006/relationships/ctrlProp" Target="../ctrlProps/ctrlProp432.xml"/><Relationship Id="rId352" Type="http://schemas.openxmlformats.org/officeDocument/2006/relationships/ctrlProp" Target="../ctrlProps/ctrlProp453.xml"/><Relationship Id="rId373" Type="http://schemas.openxmlformats.org/officeDocument/2006/relationships/ctrlProp" Target="../ctrlProps/ctrlProp474.xml"/><Relationship Id="rId394" Type="http://schemas.openxmlformats.org/officeDocument/2006/relationships/ctrlProp" Target="../ctrlProps/ctrlProp495.xml"/><Relationship Id="rId1" Type="http://schemas.openxmlformats.org/officeDocument/2006/relationships/printerSettings" Target="../printerSettings/printerSettings8.bin"/><Relationship Id="rId212" Type="http://schemas.openxmlformats.org/officeDocument/2006/relationships/ctrlProp" Target="../ctrlProps/ctrlProp313.xml"/><Relationship Id="rId233" Type="http://schemas.openxmlformats.org/officeDocument/2006/relationships/ctrlProp" Target="../ctrlProps/ctrlProp334.xml"/><Relationship Id="rId254" Type="http://schemas.openxmlformats.org/officeDocument/2006/relationships/ctrlProp" Target="../ctrlProps/ctrlProp355.xml"/><Relationship Id="rId28" Type="http://schemas.openxmlformats.org/officeDocument/2006/relationships/ctrlProp" Target="../ctrlProps/ctrlProp129.xml"/><Relationship Id="rId49" Type="http://schemas.openxmlformats.org/officeDocument/2006/relationships/ctrlProp" Target="../ctrlProps/ctrlProp150.xml"/><Relationship Id="rId114" Type="http://schemas.openxmlformats.org/officeDocument/2006/relationships/ctrlProp" Target="../ctrlProps/ctrlProp215.xml"/><Relationship Id="rId275" Type="http://schemas.openxmlformats.org/officeDocument/2006/relationships/ctrlProp" Target="../ctrlProps/ctrlProp376.xml"/><Relationship Id="rId296" Type="http://schemas.openxmlformats.org/officeDocument/2006/relationships/ctrlProp" Target="../ctrlProps/ctrlProp397.xml"/><Relationship Id="rId300" Type="http://schemas.openxmlformats.org/officeDocument/2006/relationships/ctrlProp" Target="../ctrlProps/ctrlProp401.xml"/><Relationship Id="rId60" Type="http://schemas.openxmlformats.org/officeDocument/2006/relationships/ctrlProp" Target="../ctrlProps/ctrlProp161.xml"/><Relationship Id="rId81" Type="http://schemas.openxmlformats.org/officeDocument/2006/relationships/ctrlProp" Target="../ctrlProps/ctrlProp182.xml"/><Relationship Id="rId135" Type="http://schemas.openxmlformats.org/officeDocument/2006/relationships/ctrlProp" Target="../ctrlProps/ctrlProp236.xml"/><Relationship Id="rId156" Type="http://schemas.openxmlformats.org/officeDocument/2006/relationships/ctrlProp" Target="../ctrlProps/ctrlProp257.xml"/><Relationship Id="rId177" Type="http://schemas.openxmlformats.org/officeDocument/2006/relationships/ctrlProp" Target="../ctrlProps/ctrlProp278.xml"/><Relationship Id="rId198" Type="http://schemas.openxmlformats.org/officeDocument/2006/relationships/ctrlProp" Target="../ctrlProps/ctrlProp299.xml"/><Relationship Id="rId321" Type="http://schemas.openxmlformats.org/officeDocument/2006/relationships/ctrlProp" Target="../ctrlProps/ctrlProp422.xml"/><Relationship Id="rId342" Type="http://schemas.openxmlformats.org/officeDocument/2006/relationships/ctrlProp" Target="../ctrlProps/ctrlProp443.xml"/><Relationship Id="rId363" Type="http://schemas.openxmlformats.org/officeDocument/2006/relationships/ctrlProp" Target="../ctrlProps/ctrlProp464.xml"/><Relationship Id="rId384" Type="http://schemas.openxmlformats.org/officeDocument/2006/relationships/ctrlProp" Target="../ctrlProps/ctrlProp485.xml"/><Relationship Id="rId202" Type="http://schemas.openxmlformats.org/officeDocument/2006/relationships/ctrlProp" Target="../ctrlProps/ctrlProp303.xml"/><Relationship Id="rId223" Type="http://schemas.openxmlformats.org/officeDocument/2006/relationships/ctrlProp" Target="../ctrlProps/ctrlProp324.xml"/><Relationship Id="rId244" Type="http://schemas.openxmlformats.org/officeDocument/2006/relationships/ctrlProp" Target="../ctrlProps/ctrlProp345.xml"/><Relationship Id="rId18" Type="http://schemas.openxmlformats.org/officeDocument/2006/relationships/ctrlProp" Target="../ctrlProps/ctrlProp119.xml"/><Relationship Id="rId39" Type="http://schemas.openxmlformats.org/officeDocument/2006/relationships/ctrlProp" Target="../ctrlProps/ctrlProp140.xml"/><Relationship Id="rId265" Type="http://schemas.openxmlformats.org/officeDocument/2006/relationships/ctrlProp" Target="../ctrlProps/ctrlProp366.xml"/><Relationship Id="rId286" Type="http://schemas.openxmlformats.org/officeDocument/2006/relationships/ctrlProp" Target="../ctrlProps/ctrlProp387.xml"/><Relationship Id="rId50" Type="http://schemas.openxmlformats.org/officeDocument/2006/relationships/ctrlProp" Target="../ctrlProps/ctrlProp151.xml"/><Relationship Id="rId104" Type="http://schemas.openxmlformats.org/officeDocument/2006/relationships/ctrlProp" Target="../ctrlProps/ctrlProp205.xml"/><Relationship Id="rId125" Type="http://schemas.openxmlformats.org/officeDocument/2006/relationships/ctrlProp" Target="../ctrlProps/ctrlProp226.xml"/><Relationship Id="rId146" Type="http://schemas.openxmlformats.org/officeDocument/2006/relationships/ctrlProp" Target="../ctrlProps/ctrlProp247.xml"/><Relationship Id="rId167" Type="http://schemas.openxmlformats.org/officeDocument/2006/relationships/ctrlProp" Target="../ctrlProps/ctrlProp268.xml"/><Relationship Id="rId188" Type="http://schemas.openxmlformats.org/officeDocument/2006/relationships/ctrlProp" Target="../ctrlProps/ctrlProp289.xml"/><Relationship Id="rId311" Type="http://schemas.openxmlformats.org/officeDocument/2006/relationships/ctrlProp" Target="../ctrlProps/ctrlProp412.xml"/><Relationship Id="rId332" Type="http://schemas.openxmlformats.org/officeDocument/2006/relationships/ctrlProp" Target="../ctrlProps/ctrlProp433.xml"/><Relationship Id="rId353" Type="http://schemas.openxmlformats.org/officeDocument/2006/relationships/ctrlProp" Target="../ctrlProps/ctrlProp454.xml"/><Relationship Id="rId374" Type="http://schemas.openxmlformats.org/officeDocument/2006/relationships/ctrlProp" Target="../ctrlProps/ctrlProp475.xml"/><Relationship Id="rId395" Type="http://schemas.openxmlformats.org/officeDocument/2006/relationships/ctrlProp" Target="../ctrlProps/ctrlProp496.xml"/><Relationship Id="rId71" Type="http://schemas.openxmlformats.org/officeDocument/2006/relationships/ctrlProp" Target="../ctrlProps/ctrlProp172.xml"/><Relationship Id="rId92" Type="http://schemas.openxmlformats.org/officeDocument/2006/relationships/ctrlProp" Target="../ctrlProps/ctrlProp193.xml"/><Relationship Id="rId213" Type="http://schemas.openxmlformats.org/officeDocument/2006/relationships/ctrlProp" Target="../ctrlProps/ctrlProp314.xml"/><Relationship Id="rId234" Type="http://schemas.openxmlformats.org/officeDocument/2006/relationships/ctrlProp" Target="../ctrlProps/ctrlProp335.xml"/><Relationship Id="rId2" Type="http://schemas.openxmlformats.org/officeDocument/2006/relationships/drawing" Target="../drawings/drawing3.xml"/><Relationship Id="rId29" Type="http://schemas.openxmlformats.org/officeDocument/2006/relationships/ctrlProp" Target="../ctrlProps/ctrlProp130.xml"/><Relationship Id="rId255" Type="http://schemas.openxmlformats.org/officeDocument/2006/relationships/ctrlProp" Target="../ctrlProps/ctrlProp356.xml"/><Relationship Id="rId276" Type="http://schemas.openxmlformats.org/officeDocument/2006/relationships/ctrlProp" Target="../ctrlProps/ctrlProp377.xml"/><Relationship Id="rId297" Type="http://schemas.openxmlformats.org/officeDocument/2006/relationships/ctrlProp" Target="../ctrlProps/ctrlProp398.xml"/><Relationship Id="rId40" Type="http://schemas.openxmlformats.org/officeDocument/2006/relationships/ctrlProp" Target="../ctrlProps/ctrlProp141.xml"/><Relationship Id="rId115" Type="http://schemas.openxmlformats.org/officeDocument/2006/relationships/ctrlProp" Target="../ctrlProps/ctrlProp216.xml"/><Relationship Id="rId136" Type="http://schemas.openxmlformats.org/officeDocument/2006/relationships/ctrlProp" Target="../ctrlProps/ctrlProp237.xml"/><Relationship Id="rId157" Type="http://schemas.openxmlformats.org/officeDocument/2006/relationships/ctrlProp" Target="../ctrlProps/ctrlProp258.xml"/><Relationship Id="rId178" Type="http://schemas.openxmlformats.org/officeDocument/2006/relationships/ctrlProp" Target="../ctrlProps/ctrlProp279.xml"/><Relationship Id="rId301" Type="http://schemas.openxmlformats.org/officeDocument/2006/relationships/ctrlProp" Target="../ctrlProps/ctrlProp402.xml"/><Relationship Id="rId322" Type="http://schemas.openxmlformats.org/officeDocument/2006/relationships/ctrlProp" Target="../ctrlProps/ctrlProp423.xml"/><Relationship Id="rId343" Type="http://schemas.openxmlformats.org/officeDocument/2006/relationships/ctrlProp" Target="../ctrlProps/ctrlProp444.xml"/><Relationship Id="rId364" Type="http://schemas.openxmlformats.org/officeDocument/2006/relationships/ctrlProp" Target="../ctrlProps/ctrlProp465.xml"/><Relationship Id="rId61" Type="http://schemas.openxmlformats.org/officeDocument/2006/relationships/ctrlProp" Target="../ctrlProps/ctrlProp162.xml"/><Relationship Id="rId82" Type="http://schemas.openxmlformats.org/officeDocument/2006/relationships/ctrlProp" Target="../ctrlProps/ctrlProp183.xml"/><Relationship Id="rId199" Type="http://schemas.openxmlformats.org/officeDocument/2006/relationships/ctrlProp" Target="../ctrlProps/ctrlProp300.xml"/><Relationship Id="rId203" Type="http://schemas.openxmlformats.org/officeDocument/2006/relationships/ctrlProp" Target="../ctrlProps/ctrlProp304.xml"/><Relationship Id="rId385" Type="http://schemas.openxmlformats.org/officeDocument/2006/relationships/ctrlProp" Target="../ctrlProps/ctrlProp486.xml"/><Relationship Id="rId19" Type="http://schemas.openxmlformats.org/officeDocument/2006/relationships/ctrlProp" Target="../ctrlProps/ctrlProp120.xml"/><Relationship Id="rId224" Type="http://schemas.openxmlformats.org/officeDocument/2006/relationships/ctrlProp" Target="../ctrlProps/ctrlProp325.xml"/><Relationship Id="rId245" Type="http://schemas.openxmlformats.org/officeDocument/2006/relationships/ctrlProp" Target="../ctrlProps/ctrlProp346.xml"/><Relationship Id="rId266" Type="http://schemas.openxmlformats.org/officeDocument/2006/relationships/ctrlProp" Target="../ctrlProps/ctrlProp367.xml"/><Relationship Id="rId287" Type="http://schemas.openxmlformats.org/officeDocument/2006/relationships/ctrlProp" Target="../ctrlProps/ctrlProp388.xml"/><Relationship Id="rId30" Type="http://schemas.openxmlformats.org/officeDocument/2006/relationships/ctrlProp" Target="../ctrlProps/ctrlProp131.xml"/><Relationship Id="rId105" Type="http://schemas.openxmlformats.org/officeDocument/2006/relationships/ctrlProp" Target="../ctrlProps/ctrlProp206.xml"/><Relationship Id="rId126" Type="http://schemas.openxmlformats.org/officeDocument/2006/relationships/ctrlProp" Target="../ctrlProps/ctrlProp227.xml"/><Relationship Id="rId147" Type="http://schemas.openxmlformats.org/officeDocument/2006/relationships/ctrlProp" Target="../ctrlProps/ctrlProp248.xml"/><Relationship Id="rId168" Type="http://schemas.openxmlformats.org/officeDocument/2006/relationships/ctrlProp" Target="../ctrlProps/ctrlProp269.xml"/><Relationship Id="rId312" Type="http://schemas.openxmlformats.org/officeDocument/2006/relationships/ctrlProp" Target="../ctrlProps/ctrlProp413.xml"/><Relationship Id="rId333" Type="http://schemas.openxmlformats.org/officeDocument/2006/relationships/ctrlProp" Target="../ctrlProps/ctrlProp434.xml"/><Relationship Id="rId354" Type="http://schemas.openxmlformats.org/officeDocument/2006/relationships/ctrlProp" Target="../ctrlProps/ctrlProp455.xml"/><Relationship Id="rId51" Type="http://schemas.openxmlformats.org/officeDocument/2006/relationships/ctrlProp" Target="../ctrlProps/ctrlProp152.xml"/><Relationship Id="rId72" Type="http://schemas.openxmlformats.org/officeDocument/2006/relationships/ctrlProp" Target="../ctrlProps/ctrlProp173.xml"/><Relationship Id="rId93" Type="http://schemas.openxmlformats.org/officeDocument/2006/relationships/ctrlProp" Target="../ctrlProps/ctrlProp194.xml"/><Relationship Id="rId189" Type="http://schemas.openxmlformats.org/officeDocument/2006/relationships/ctrlProp" Target="../ctrlProps/ctrlProp290.xml"/><Relationship Id="rId375" Type="http://schemas.openxmlformats.org/officeDocument/2006/relationships/ctrlProp" Target="../ctrlProps/ctrlProp476.xml"/><Relationship Id="rId396" Type="http://schemas.openxmlformats.org/officeDocument/2006/relationships/ctrlProp" Target="../ctrlProps/ctrlProp497.xml"/><Relationship Id="rId3" Type="http://schemas.openxmlformats.org/officeDocument/2006/relationships/vmlDrawing" Target="../drawings/vmlDrawing2.vml"/><Relationship Id="rId214" Type="http://schemas.openxmlformats.org/officeDocument/2006/relationships/ctrlProp" Target="../ctrlProps/ctrlProp315.xml"/><Relationship Id="rId235" Type="http://schemas.openxmlformats.org/officeDocument/2006/relationships/ctrlProp" Target="../ctrlProps/ctrlProp336.xml"/><Relationship Id="rId256" Type="http://schemas.openxmlformats.org/officeDocument/2006/relationships/ctrlProp" Target="../ctrlProps/ctrlProp357.xml"/><Relationship Id="rId277" Type="http://schemas.openxmlformats.org/officeDocument/2006/relationships/ctrlProp" Target="../ctrlProps/ctrlProp378.xml"/><Relationship Id="rId298" Type="http://schemas.openxmlformats.org/officeDocument/2006/relationships/ctrlProp" Target="../ctrlProps/ctrlProp399.xml"/><Relationship Id="rId400" Type="http://schemas.openxmlformats.org/officeDocument/2006/relationships/ctrlProp" Target="../ctrlProps/ctrlProp501.xml"/><Relationship Id="rId116" Type="http://schemas.openxmlformats.org/officeDocument/2006/relationships/ctrlProp" Target="../ctrlProps/ctrlProp217.xml"/><Relationship Id="rId137" Type="http://schemas.openxmlformats.org/officeDocument/2006/relationships/ctrlProp" Target="../ctrlProps/ctrlProp238.xml"/><Relationship Id="rId158" Type="http://schemas.openxmlformats.org/officeDocument/2006/relationships/ctrlProp" Target="../ctrlProps/ctrlProp259.xml"/><Relationship Id="rId302" Type="http://schemas.openxmlformats.org/officeDocument/2006/relationships/ctrlProp" Target="../ctrlProps/ctrlProp403.xml"/><Relationship Id="rId323" Type="http://schemas.openxmlformats.org/officeDocument/2006/relationships/ctrlProp" Target="../ctrlProps/ctrlProp424.xml"/><Relationship Id="rId344" Type="http://schemas.openxmlformats.org/officeDocument/2006/relationships/ctrlProp" Target="../ctrlProps/ctrlProp445.xml"/><Relationship Id="rId20" Type="http://schemas.openxmlformats.org/officeDocument/2006/relationships/ctrlProp" Target="../ctrlProps/ctrlProp121.xml"/><Relationship Id="rId41" Type="http://schemas.openxmlformats.org/officeDocument/2006/relationships/ctrlProp" Target="../ctrlProps/ctrlProp142.xml"/><Relationship Id="rId62" Type="http://schemas.openxmlformats.org/officeDocument/2006/relationships/ctrlProp" Target="../ctrlProps/ctrlProp163.xml"/><Relationship Id="rId83" Type="http://schemas.openxmlformats.org/officeDocument/2006/relationships/ctrlProp" Target="../ctrlProps/ctrlProp184.xml"/><Relationship Id="rId179" Type="http://schemas.openxmlformats.org/officeDocument/2006/relationships/ctrlProp" Target="../ctrlProps/ctrlProp280.xml"/><Relationship Id="rId365" Type="http://schemas.openxmlformats.org/officeDocument/2006/relationships/ctrlProp" Target="../ctrlProps/ctrlProp466.xml"/><Relationship Id="rId386" Type="http://schemas.openxmlformats.org/officeDocument/2006/relationships/ctrlProp" Target="../ctrlProps/ctrlProp487.xml"/><Relationship Id="rId190" Type="http://schemas.openxmlformats.org/officeDocument/2006/relationships/ctrlProp" Target="../ctrlProps/ctrlProp291.xml"/><Relationship Id="rId204" Type="http://schemas.openxmlformats.org/officeDocument/2006/relationships/ctrlProp" Target="../ctrlProps/ctrlProp305.xml"/><Relationship Id="rId225" Type="http://schemas.openxmlformats.org/officeDocument/2006/relationships/ctrlProp" Target="../ctrlProps/ctrlProp326.xml"/><Relationship Id="rId246" Type="http://schemas.openxmlformats.org/officeDocument/2006/relationships/ctrlProp" Target="../ctrlProps/ctrlProp347.xml"/><Relationship Id="rId267" Type="http://schemas.openxmlformats.org/officeDocument/2006/relationships/ctrlProp" Target="../ctrlProps/ctrlProp368.xml"/><Relationship Id="rId288" Type="http://schemas.openxmlformats.org/officeDocument/2006/relationships/ctrlProp" Target="../ctrlProps/ctrlProp389.xml"/><Relationship Id="rId106" Type="http://schemas.openxmlformats.org/officeDocument/2006/relationships/ctrlProp" Target="../ctrlProps/ctrlProp207.xml"/><Relationship Id="rId127" Type="http://schemas.openxmlformats.org/officeDocument/2006/relationships/ctrlProp" Target="../ctrlProps/ctrlProp228.xml"/><Relationship Id="rId313" Type="http://schemas.openxmlformats.org/officeDocument/2006/relationships/ctrlProp" Target="../ctrlProps/ctrlProp414.xml"/><Relationship Id="rId10" Type="http://schemas.openxmlformats.org/officeDocument/2006/relationships/ctrlProp" Target="../ctrlProps/ctrlProp111.xml"/><Relationship Id="rId31" Type="http://schemas.openxmlformats.org/officeDocument/2006/relationships/ctrlProp" Target="../ctrlProps/ctrlProp132.xml"/><Relationship Id="rId52" Type="http://schemas.openxmlformats.org/officeDocument/2006/relationships/ctrlProp" Target="../ctrlProps/ctrlProp153.xml"/><Relationship Id="rId73" Type="http://schemas.openxmlformats.org/officeDocument/2006/relationships/ctrlProp" Target="../ctrlProps/ctrlProp174.xml"/><Relationship Id="rId94" Type="http://schemas.openxmlformats.org/officeDocument/2006/relationships/ctrlProp" Target="../ctrlProps/ctrlProp195.xml"/><Relationship Id="rId148" Type="http://schemas.openxmlformats.org/officeDocument/2006/relationships/ctrlProp" Target="../ctrlProps/ctrlProp249.xml"/><Relationship Id="rId169" Type="http://schemas.openxmlformats.org/officeDocument/2006/relationships/ctrlProp" Target="../ctrlProps/ctrlProp270.xml"/><Relationship Id="rId334" Type="http://schemas.openxmlformats.org/officeDocument/2006/relationships/ctrlProp" Target="../ctrlProps/ctrlProp435.xml"/><Relationship Id="rId355" Type="http://schemas.openxmlformats.org/officeDocument/2006/relationships/ctrlProp" Target="../ctrlProps/ctrlProp456.xml"/><Relationship Id="rId376" Type="http://schemas.openxmlformats.org/officeDocument/2006/relationships/ctrlProp" Target="../ctrlProps/ctrlProp477.xml"/><Relationship Id="rId397" Type="http://schemas.openxmlformats.org/officeDocument/2006/relationships/ctrlProp" Target="../ctrlProps/ctrlProp498.xml"/><Relationship Id="rId4" Type="http://schemas.openxmlformats.org/officeDocument/2006/relationships/ctrlProp" Target="../ctrlProps/ctrlProp105.xml"/><Relationship Id="rId180" Type="http://schemas.openxmlformats.org/officeDocument/2006/relationships/ctrlProp" Target="../ctrlProps/ctrlProp281.xml"/><Relationship Id="rId215" Type="http://schemas.openxmlformats.org/officeDocument/2006/relationships/ctrlProp" Target="../ctrlProps/ctrlProp316.xml"/><Relationship Id="rId236" Type="http://schemas.openxmlformats.org/officeDocument/2006/relationships/ctrlProp" Target="../ctrlProps/ctrlProp337.xml"/><Relationship Id="rId257" Type="http://schemas.openxmlformats.org/officeDocument/2006/relationships/ctrlProp" Target="../ctrlProps/ctrlProp358.xml"/><Relationship Id="rId278" Type="http://schemas.openxmlformats.org/officeDocument/2006/relationships/ctrlProp" Target="../ctrlProps/ctrlProp379.xml"/><Relationship Id="rId401" Type="http://schemas.openxmlformats.org/officeDocument/2006/relationships/ctrlProp" Target="../ctrlProps/ctrlProp502.xml"/><Relationship Id="rId303" Type="http://schemas.openxmlformats.org/officeDocument/2006/relationships/ctrlProp" Target="../ctrlProps/ctrlProp404.xml"/><Relationship Id="rId42" Type="http://schemas.openxmlformats.org/officeDocument/2006/relationships/ctrlProp" Target="../ctrlProps/ctrlProp143.xml"/><Relationship Id="rId84" Type="http://schemas.openxmlformats.org/officeDocument/2006/relationships/ctrlProp" Target="../ctrlProps/ctrlProp185.xml"/><Relationship Id="rId138" Type="http://schemas.openxmlformats.org/officeDocument/2006/relationships/ctrlProp" Target="../ctrlProps/ctrlProp239.xml"/><Relationship Id="rId345" Type="http://schemas.openxmlformats.org/officeDocument/2006/relationships/ctrlProp" Target="../ctrlProps/ctrlProp446.xml"/><Relationship Id="rId387" Type="http://schemas.openxmlformats.org/officeDocument/2006/relationships/ctrlProp" Target="../ctrlProps/ctrlProp488.xml"/><Relationship Id="rId191" Type="http://schemas.openxmlformats.org/officeDocument/2006/relationships/ctrlProp" Target="../ctrlProps/ctrlProp292.xml"/><Relationship Id="rId205" Type="http://schemas.openxmlformats.org/officeDocument/2006/relationships/ctrlProp" Target="../ctrlProps/ctrlProp306.xml"/><Relationship Id="rId247" Type="http://schemas.openxmlformats.org/officeDocument/2006/relationships/ctrlProp" Target="../ctrlProps/ctrlProp348.xml"/><Relationship Id="rId107" Type="http://schemas.openxmlformats.org/officeDocument/2006/relationships/ctrlProp" Target="../ctrlProps/ctrlProp208.xml"/><Relationship Id="rId289" Type="http://schemas.openxmlformats.org/officeDocument/2006/relationships/ctrlProp" Target="../ctrlProps/ctrlProp39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6600"/>
  </sheetPr>
  <dimension ref="A1:Z1000"/>
  <sheetViews>
    <sheetView showGridLines="0" showZeros="0" zoomScaleNormal="100" workbookViewId="0">
      <selection activeCell="A2" sqref="A2:B2"/>
    </sheetView>
  </sheetViews>
  <sheetFormatPr defaultColWidth="17.28515625" defaultRowHeight="15" customHeight="1" x14ac:dyDescent="0.2"/>
  <cols>
    <col min="1" max="1" width="14" customWidth="1"/>
    <col min="2" max="2" width="82.85546875" customWidth="1"/>
    <col min="3" max="12" width="8.85546875" customWidth="1"/>
    <col min="13" max="26" width="8" customWidth="1"/>
  </cols>
  <sheetData>
    <row r="1" spans="1:26" ht="18.75" customHeight="1" x14ac:dyDescent="0.3">
      <c r="A1" s="183" t="s">
        <v>0</v>
      </c>
      <c r="B1" s="184"/>
      <c r="C1" s="65"/>
      <c r="D1" s="65"/>
      <c r="E1" s="65"/>
      <c r="F1" s="65"/>
      <c r="G1" s="65"/>
      <c r="H1" s="65"/>
      <c r="I1" s="65"/>
      <c r="J1" s="65"/>
      <c r="K1" s="65"/>
      <c r="L1" s="65"/>
      <c r="M1" s="65"/>
      <c r="N1" s="65"/>
      <c r="O1" s="65"/>
      <c r="P1" s="65"/>
      <c r="Q1" s="65"/>
      <c r="R1" s="65"/>
      <c r="S1" s="65"/>
      <c r="T1" s="65"/>
      <c r="U1" s="65"/>
      <c r="V1" s="65"/>
      <c r="W1" s="65"/>
      <c r="X1" s="65"/>
      <c r="Y1" s="65"/>
      <c r="Z1" s="65"/>
    </row>
    <row r="2" spans="1:26" ht="15.75" customHeight="1" x14ac:dyDescent="0.25">
      <c r="A2" s="185" t="s">
        <v>1</v>
      </c>
      <c r="B2" s="186"/>
      <c r="C2" s="65"/>
      <c r="D2" s="65"/>
      <c r="E2" s="65"/>
      <c r="F2" s="67"/>
      <c r="G2" s="65"/>
      <c r="H2" s="65"/>
      <c r="I2" s="65"/>
      <c r="J2" s="65"/>
      <c r="K2" s="65"/>
      <c r="L2" s="65"/>
      <c r="M2" s="65"/>
      <c r="N2" s="65"/>
      <c r="O2" s="65"/>
      <c r="P2" s="65"/>
      <c r="Q2" s="65"/>
      <c r="R2" s="65"/>
      <c r="S2" s="65"/>
      <c r="T2" s="65"/>
      <c r="U2" s="65"/>
      <c r="V2" s="65"/>
      <c r="W2" s="65"/>
      <c r="X2" s="65"/>
      <c r="Y2" s="65"/>
      <c r="Z2" s="65"/>
    </row>
    <row r="3" spans="1:26" ht="6" customHeight="1" x14ac:dyDescent="0.2">
      <c r="A3" s="190"/>
      <c r="B3" s="191"/>
      <c r="C3" s="65"/>
      <c r="D3" s="65"/>
      <c r="E3" s="65"/>
      <c r="F3" s="65"/>
      <c r="G3" s="65"/>
      <c r="H3" s="65"/>
      <c r="I3" s="65"/>
      <c r="J3" s="65"/>
      <c r="K3" s="65"/>
      <c r="L3" s="65"/>
      <c r="M3" s="65"/>
      <c r="N3" s="65"/>
      <c r="O3" s="65"/>
      <c r="P3" s="65"/>
      <c r="Q3" s="65"/>
      <c r="R3" s="65"/>
      <c r="S3" s="65"/>
      <c r="T3" s="65"/>
      <c r="U3" s="65"/>
      <c r="V3" s="65"/>
      <c r="W3" s="65"/>
      <c r="X3" s="65"/>
      <c r="Y3" s="65"/>
      <c r="Z3" s="65"/>
    </row>
    <row r="4" spans="1:26" ht="42" customHeight="1" x14ac:dyDescent="0.2">
      <c r="A4" s="192" t="s">
        <v>2</v>
      </c>
      <c r="B4" s="184"/>
      <c r="C4" s="65"/>
      <c r="D4" s="65"/>
      <c r="E4" s="65"/>
      <c r="F4" s="65"/>
      <c r="G4" s="65"/>
      <c r="H4" s="65"/>
      <c r="I4" s="65"/>
      <c r="J4" s="65"/>
      <c r="K4" s="65"/>
      <c r="L4" s="65"/>
      <c r="M4" s="65"/>
      <c r="N4" s="65"/>
      <c r="O4" s="65"/>
      <c r="P4" s="65"/>
      <c r="Q4" s="65"/>
      <c r="R4" s="65"/>
      <c r="S4" s="65"/>
      <c r="T4" s="65"/>
      <c r="U4" s="65"/>
      <c r="V4" s="65"/>
      <c r="W4" s="65"/>
      <c r="X4" s="65"/>
      <c r="Y4" s="65"/>
      <c r="Z4" s="65"/>
    </row>
    <row r="5" spans="1:26" ht="6" customHeight="1" x14ac:dyDescent="0.2">
      <c r="A5" s="65"/>
      <c r="B5" s="65"/>
      <c r="C5" s="65"/>
      <c r="D5" s="65"/>
      <c r="E5" s="65"/>
      <c r="F5" s="65"/>
      <c r="G5" s="65"/>
      <c r="H5" s="65"/>
      <c r="I5" s="65"/>
      <c r="J5" s="65"/>
      <c r="K5" s="65"/>
      <c r="L5" s="65"/>
      <c r="M5" s="65"/>
      <c r="N5" s="65"/>
      <c r="O5" s="65"/>
      <c r="P5" s="65"/>
      <c r="Q5" s="65"/>
      <c r="R5" s="65"/>
      <c r="S5" s="65"/>
      <c r="T5" s="65"/>
      <c r="U5" s="65"/>
      <c r="V5" s="65"/>
      <c r="W5" s="65"/>
      <c r="X5" s="65"/>
      <c r="Y5" s="65"/>
      <c r="Z5" s="65"/>
    </row>
    <row r="6" spans="1:26" ht="68.25" customHeight="1" x14ac:dyDescent="0.2">
      <c r="A6" s="188" t="s">
        <v>3</v>
      </c>
      <c r="B6" s="184"/>
      <c r="C6" s="65"/>
      <c r="D6" s="65"/>
      <c r="E6" s="65"/>
      <c r="F6" s="65"/>
      <c r="G6" s="65"/>
      <c r="H6" s="65"/>
      <c r="I6" s="65"/>
      <c r="J6" s="65"/>
      <c r="K6" s="65"/>
      <c r="L6" s="65"/>
      <c r="M6" s="65"/>
      <c r="N6" s="65"/>
      <c r="O6" s="65"/>
      <c r="P6" s="65"/>
      <c r="Q6" s="65"/>
      <c r="R6" s="65"/>
      <c r="S6" s="65"/>
      <c r="T6" s="65"/>
      <c r="U6" s="65"/>
      <c r="V6" s="65"/>
      <c r="W6" s="65"/>
      <c r="X6" s="65"/>
      <c r="Y6" s="65"/>
      <c r="Z6" s="65"/>
    </row>
    <row r="7" spans="1:26" ht="6" customHeight="1" x14ac:dyDescent="0.2">
      <c r="A7" s="65"/>
      <c r="B7" s="65"/>
      <c r="C7" s="65"/>
      <c r="D7" s="65"/>
      <c r="E7" s="65"/>
      <c r="F7" s="65"/>
      <c r="G7" s="65"/>
      <c r="H7" s="65"/>
      <c r="I7" s="65"/>
      <c r="J7" s="65"/>
      <c r="K7" s="65"/>
      <c r="L7" s="65"/>
      <c r="M7" s="65"/>
      <c r="N7" s="65"/>
      <c r="O7" s="65"/>
      <c r="P7" s="65"/>
      <c r="Q7" s="65"/>
      <c r="R7" s="65"/>
      <c r="S7" s="65"/>
      <c r="T7" s="65"/>
      <c r="U7" s="65"/>
      <c r="V7" s="65"/>
      <c r="W7" s="65"/>
      <c r="X7" s="65"/>
      <c r="Y7" s="65"/>
      <c r="Z7" s="65"/>
    </row>
    <row r="8" spans="1:26" ht="108.75" customHeight="1" x14ac:dyDescent="0.2">
      <c r="A8" s="188" t="s">
        <v>4</v>
      </c>
      <c r="B8" s="184"/>
      <c r="C8" s="65"/>
      <c r="D8" s="65"/>
      <c r="E8" s="65"/>
      <c r="F8" s="65"/>
      <c r="G8" s="65"/>
      <c r="H8" s="65"/>
      <c r="I8" s="65"/>
      <c r="J8" s="65"/>
      <c r="K8" s="65"/>
      <c r="L8" s="65"/>
      <c r="M8" s="65"/>
      <c r="N8" s="65"/>
      <c r="O8" s="65"/>
      <c r="P8" s="65"/>
      <c r="Q8" s="65"/>
      <c r="R8" s="65"/>
      <c r="S8" s="65"/>
      <c r="T8" s="65"/>
      <c r="U8" s="65"/>
      <c r="V8" s="65"/>
      <c r="W8" s="65"/>
      <c r="X8" s="65"/>
      <c r="Y8" s="65"/>
      <c r="Z8" s="65"/>
    </row>
    <row r="9" spans="1:26" ht="17.25" customHeight="1" x14ac:dyDescent="0.2">
      <c r="A9" s="65"/>
      <c r="B9" s="65"/>
      <c r="C9" s="65"/>
      <c r="D9" s="65"/>
      <c r="E9" s="65"/>
      <c r="F9" s="65"/>
      <c r="G9" s="65"/>
      <c r="H9" s="65"/>
      <c r="I9" s="65"/>
      <c r="J9" s="65"/>
      <c r="K9" s="65"/>
      <c r="L9" s="65"/>
      <c r="M9" s="65"/>
      <c r="N9" s="65"/>
      <c r="O9" s="65"/>
      <c r="P9" s="65"/>
      <c r="Q9" s="65"/>
      <c r="R9" s="65"/>
      <c r="S9" s="65"/>
      <c r="T9" s="65"/>
      <c r="U9" s="65"/>
      <c r="V9" s="65"/>
      <c r="W9" s="65"/>
      <c r="X9" s="65"/>
      <c r="Y9" s="65"/>
      <c r="Z9" s="65"/>
    </row>
    <row r="10" spans="1:26" ht="22.5" customHeight="1" x14ac:dyDescent="0.2">
      <c r="A10" s="187" t="s">
        <v>5</v>
      </c>
      <c r="B10" s="184"/>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6" customHeight="1" x14ac:dyDescent="0.2">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3.5" customHeight="1" x14ac:dyDescent="0.25">
      <c r="A12" s="22" t="s">
        <v>6</v>
      </c>
      <c r="B12" s="65"/>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0.5" customHeight="1" x14ac:dyDescent="0.2">
      <c r="A13" s="65"/>
      <c r="B13" s="6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2.75" customHeight="1" x14ac:dyDescent="0.2">
      <c r="A14" s="27" t="s">
        <v>7</v>
      </c>
      <c r="B14" s="65" t="s">
        <v>8</v>
      </c>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6" customHeight="1" x14ac:dyDescent="0.2">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2.75" customHeight="1" x14ac:dyDescent="0.2">
      <c r="A16" s="28" t="s">
        <v>9</v>
      </c>
      <c r="B16" s="65" t="s">
        <v>10</v>
      </c>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6" customHeight="1" x14ac:dyDescent="0.2">
      <c r="A17" s="65"/>
      <c r="B17" s="65"/>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2.75" customHeight="1" x14ac:dyDescent="0.2">
      <c r="A18" s="29" t="s">
        <v>11</v>
      </c>
      <c r="B18" s="65" t="s">
        <v>12</v>
      </c>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6" customHeight="1" x14ac:dyDescent="0.2">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12.75" customHeight="1" x14ac:dyDescent="0.2">
      <c r="A20" s="21" t="s">
        <v>13</v>
      </c>
      <c r="B20" s="65" t="s">
        <v>14</v>
      </c>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6" customHeight="1" x14ac:dyDescent="0.2">
      <c r="A21" s="65"/>
      <c r="B21" s="65"/>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2.75" customHeight="1" x14ac:dyDescent="0.2">
      <c r="A22" s="30" t="s">
        <v>15</v>
      </c>
      <c r="B22" s="65" t="s">
        <v>16</v>
      </c>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6" customHeight="1" x14ac:dyDescent="0.2">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2.75" customHeight="1" x14ac:dyDescent="0.2">
      <c r="A24" s="31" t="s">
        <v>17</v>
      </c>
      <c r="B24" s="65" t="s">
        <v>18</v>
      </c>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6" customHeight="1" x14ac:dyDescent="0.2">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2.75" customHeight="1" x14ac:dyDescent="0.2">
      <c r="A26" s="32" t="s">
        <v>19</v>
      </c>
      <c r="B26" s="65" t="s">
        <v>20</v>
      </c>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6" customHeight="1" x14ac:dyDescent="0.2">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8.75" customHeight="1" x14ac:dyDescent="0.2">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8.75" customHeight="1" x14ac:dyDescent="0.2">
      <c r="A29" s="187" t="s">
        <v>21</v>
      </c>
      <c r="B29" s="184"/>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6" customHeight="1" x14ac:dyDescent="0.2">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52.5" customHeight="1" x14ac:dyDescent="0.2">
      <c r="A31" s="195" t="s">
        <v>22</v>
      </c>
      <c r="B31" s="184"/>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1.25" customHeight="1" x14ac:dyDescent="0.2">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54" customHeight="1" x14ac:dyDescent="0.2">
      <c r="A33" s="188" t="s">
        <v>23</v>
      </c>
      <c r="B33" s="184"/>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1.25" customHeight="1" x14ac:dyDescent="0.2">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54" customHeight="1" x14ac:dyDescent="0.2">
      <c r="A35" s="188" t="s">
        <v>24</v>
      </c>
      <c r="B35" s="184"/>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45" customHeight="1" x14ac:dyDescent="0.2">
      <c r="A36" s="196"/>
      <c r="B36" s="184"/>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6" customHeight="1" x14ac:dyDescent="0.25">
      <c r="A37" s="23"/>
      <c r="B37" s="66"/>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5.75" customHeight="1" x14ac:dyDescent="0.2">
      <c r="A38" s="24" t="s">
        <v>25</v>
      </c>
      <c r="B38" s="25" t="s">
        <v>26</v>
      </c>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93" customHeight="1" x14ac:dyDescent="0.2">
      <c r="A39" s="188" t="s">
        <v>27</v>
      </c>
      <c r="B39" s="184"/>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6" customHeight="1" x14ac:dyDescent="0.2">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27" customHeight="1" x14ac:dyDescent="0.2">
      <c r="A41" s="188" t="s">
        <v>28</v>
      </c>
      <c r="B41" s="184"/>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 customHeight="1" x14ac:dyDescent="0.2">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51" customHeight="1" x14ac:dyDescent="0.2">
      <c r="A43" s="188" t="s">
        <v>29</v>
      </c>
      <c r="B43" s="184"/>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05.75" customHeight="1" x14ac:dyDescent="0.2">
      <c r="A45" s="188" t="s">
        <v>30</v>
      </c>
      <c r="B45" s="184"/>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7.5" customHeight="1" x14ac:dyDescent="0.2">
      <c r="A46" s="26"/>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54" customHeight="1" x14ac:dyDescent="0.2">
      <c r="A47" s="188" t="s">
        <v>31</v>
      </c>
      <c r="B47" s="184"/>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9.75" customHeight="1"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x14ac:dyDescent="0.2">
      <c r="A49" s="188" t="s">
        <v>32</v>
      </c>
      <c r="B49" s="184"/>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41.25" customHeight="1" x14ac:dyDescent="0.2">
      <c r="A50" s="184"/>
      <c r="B50" s="184"/>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36.75" customHeight="1"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5" customHeight="1" x14ac:dyDescent="0.25">
      <c r="A52" s="193" t="s">
        <v>33</v>
      </c>
      <c r="B52" s="184"/>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6" customHeight="1"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5" customHeight="1" x14ac:dyDescent="0.25">
      <c r="A54" s="22" t="s">
        <v>34</v>
      </c>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6" customHeight="1"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61.25" customHeight="1" x14ac:dyDescent="0.2">
      <c r="A56" s="194" t="s">
        <v>35</v>
      </c>
      <c r="B56" s="184"/>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42" customHeight="1" x14ac:dyDescent="0.2">
      <c r="A57" s="189" t="s">
        <v>36</v>
      </c>
      <c r="B57" s="184"/>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6" customHeight="1" x14ac:dyDescent="0.25">
      <c r="A58" s="23"/>
      <c r="B58" s="66"/>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5.75" customHeight="1" x14ac:dyDescent="0.2">
      <c r="A59" s="24" t="str">
        <f>A38</f>
        <v>F330-02</v>
      </c>
      <c r="B59" s="25" t="s">
        <v>37</v>
      </c>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24" customHeight="1" x14ac:dyDescent="0.25">
      <c r="A60" s="200" t="s">
        <v>38</v>
      </c>
      <c r="B60" s="184"/>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6"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x14ac:dyDescent="0.2">
      <c r="A62" s="197" t="s">
        <v>39</v>
      </c>
      <c r="B62" s="184"/>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6"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x14ac:dyDescent="0.2">
      <c r="A64" s="197" t="s">
        <v>40</v>
      </c>
      <c r="B64" s="184"/>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6"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84" customHeight="1" x14ac:dyDescent="0.2">
      <c r="A66" s="194" t="s">
        <v>41</v>
      </c>
      <c r="B66" s="184"/>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6"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45" customHeight="1" x14ac:dyDescent="0.2">
      <c r="A68" s="194" t="s">
        <v>42</v>
      </c>
      <c r="B68" s="184"/>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6"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88.5" customHeight="1" x14ac:dyDescent="0.2">
      <c r="A70" s="194" t="s">
        <v>43</v>
      </c>
      <c r="B70" s="184"/>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6"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25.5" customHeight="1" x14ac:dyDescent="0.2">
      <c r="A72" s="197" t="s">
        <v>44</v>
      </c>
      <c r="B72" s="184"/>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6"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85.5" customHeight="1" x14ac:dyDescent="0.2">
      <c r="A74" s="194" t="s">
        <v>45</v>
      </c>
      <c r="B74" s="184"/>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6"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0.75" customHeight="1" x14ac:dyDescent="0.2">
      <c r="A76" s="194" t="s">
        <v>46</v>
      </c>
      <c r="B76" s="184"/>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6"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69" customHeight="1" x14ac:dyDescent="0.2">
      <c r="A78" s="194" t="s">
        <v>47</v>
      </c>
      <c r="B78" s="184"/>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6"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54" customHeight="1" x14ac:dyDescent="0.2">
      <c r="A80" s="197" t="s">
        <v>48</v>
      </c>
      <c r="B80" s="184"/>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6"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x14ac:dyDescent="0.2">
      <c r="A82" s="199" t="s">
        <v>49</v>
      </c>
      <c r="B82" s="184"/>
      <c r="C82" s="197"/>
      <c r="D82" s="184"/>
      <c r="E82" s="197"/>
      <c r="F82" s="184"/>
      <c r="G82" s="198"/>
      <c r="H82" s="184"/>
      <c r="I82" s="198"/>
      <c r="J82" s="184"/>
      <c r="K82" s="198"/>
      <c r="L82" s="184"/>
      <c r="M82" s="65"/>
      <c r="N82" s="65"/>
      <c r="O82" s="65"/>
      <c r="P82" s="65"/>
      <c r="Q82" s="65"/>
      <c r="R82" s="65"/>
      <c r="S82" s="65"/>
      <c r="T82" s="65"/>
      <c r="U82" s="65"/>
      <c r="V82" s="65"/>
      <c r="W82" s="65"/>
      <c r="X82" s="65"/>
      <c r="Y82" s="65"/>
      <c r="Z82" s="65"/>
    </row>
    <row r="83" spans="1:26" ht="6" customHeight="1" x14ac:dyDescent="0.25">
      <c r="A83" s="23"/>
      <c r="B83" s="66"/>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5.75" customHeight="1" x14ac:dyDescent="0.2">
      <c r="A84" s="24" t="str">
        <f>A38</f>
        <v>F330-02</v>
      </c>
      <c r="B84" s="25" t="s">
        <v>50</v>
      </c>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x14ac:dyDescent="0.2">
      <c r="A85" s="65" t="s">
        <v>51</v>
      </c>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sheetProtection password="CA25" sheet="1" objects="1" scenarios="1"/>
  <mergeCells count="38">
    <mergeCell ref="A60:B60"/>
    <mergeCell ref="A72:B72"/>
    <mergeCell ref="A76:B76"/>
    <mergeCell ref="A78:B78"/>
    <mergeCell ref="A66:B66"/>
    <mergeCell ref="A74:B74"/>
    <mergeCell ref="A68:B68"/>
    <mergeCell ref="A70:B70"/>
    <mergeCell ref="A62:B62"/>
    <mergeCell ref="A64:B64"/>
    <mergeCell ref="A80:B80"/>
    <mergeCell ref="G82:H82"/>
    <mergeCell ref="I82:J82"/>
    <mergeCell ref="K82:L82"/>
    <mergeCell ref="E82:F82"/>
    <mergeCell ref="C82:D82"/>
    <mergeCell ref="A82:B82"/>
    <mergeCell ref="A57:B57"/>
    <mergeCell ref="A33:B33"/>
    <mergeCell ref="A3:B3"/>
    <mergeCell ref="A4:B4"/>
    <mergeCell ref="A39:B39"/>
    <mergeCell ref="A41:B41"/>
    <mergeCell ref="A45:B45"/>
    <mergeCell ref="A47:B47"/>
    <mergeCell ref="A49:B50"/>
    <mergeCell ref="A52:B52"/>
    <mergeCell ref="A56:B56"/>
    <mergeCell ref="A29:B29"/>
    <mergeCell ref="A31:B31"/>
    <mergeCell ref="A43:B43"/>
    <mergeCell ref="A35:B35"/>
    <mergeCell ref="A36:B36"/>
    <mergeCell ref="A1:B1"/>
    <mergeCell ref="A2:B2"/>
    <mergeCell ref="A10:B10"/>
    <mergeCell ref="A6:B6"/>
    <mergeCell ref="A8:B8"/>
  </mergeCells>
  <pageMargins left="0.7" right="0.7" top="0.75" bottom="0.75" header="0.3" footer="0.3"/>
  <pageSetup scale="87" orientation="portrait" r:id="rId1"/>
  <rowBreaks count="1" manualBreakCount="1">
    <brk id="59" max="2" man="1"/>
  </rowBreaks>
  <colBreaks count="1" manualBreakCount="1">
    <brk id="3" max="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339966"/>
    <pageSetUpPr fitToPage="1"/>
  </sheetPr>
  <dimension ref="A1:AS1000"/>
  <sheetViews>
    <sheetView showGridLines="0" showZeros="0" tabSelected="1" zoomScaleNormal="100" workbookViewId="0">
      <selection activeCell="V5" sqref="V5:AB5"/>
    </sheetView>
  </sheetViews>
  <sheetFormatPr defaultColWidth="17.28515625" defaultRowHeight="15" customHeight="1" x14ac:dyDescent="0.2"/>
  <cols>
    <col min="1" max="9" width="3.7109375" customWidth="1"/>
    <col min="10" max="10" width="1.7109375" customWidth="1"/>
    <col min="11" max="11" width="3.28515625" customWidth="1"/>
    <col min="12" max="12" width="3.7109375" customWidth="1"/>
    <col min="13" max="14" width="1.7109375" customWidth="1"/>
    <col min="15" max="16" width="5.7109375" customWidth="1"/>
    <col min="17" max="17" width="4.7109375" customWidth="1"/>
    <col min="18" max="20" width="3.7109375" customWidth="1"/>
    <col min="21" max="21" width="2.7109375" customWidth="1"/>
    <col min="22" max="25" width="3.7109375" customWidth="1"/>
    <col min="26" max="26" width="1.7109375" customWidth="1"/>
    <col min="27" max="30" width="3.7109375" customWidth="1"/>
    <col min="31" max="31" width="1.7109375" customWidth="1"/>
    <col min="32" max="35" width="3.7109375" customWidth="1"/>
    <col min="36" max="45" width="5.7109375" customWidth="1"/>
  </cols>
  <sheetData>
    <row r="1" spans="1:45" ht="23.25" customHeight="1" x14ac:dyDescent="0.35">
      <c r="A1" s="69" t="s">
        <v>52</v>
      </c>
      <c r="B1" s="33"/>
      <c r="C1" s="33"/>
      <c r="D1" s="33"/>
      <c r="E1" s="33"/>
      <c r="F1" s="33"/>
      <c r="G1" s="33"/>
      <c r="H1" s="33"/>
      <c r="I1" s="33"/>
      <c r="J1" s="33"/>
      <c r="K1" s="33"/>
      <c r="L1" s="33"/>
      <c r="M1" s="33"/>
      <c r="N1" s="33"/>
      <c r="O1" s="33"/>
      <c r="P1" s="34"/>
      <c r="Q1" s="34"/>
      <c r="R1" s="34"/>
      <c r="S1" s="34"/>
      <c r="T1" s="34"/>
      <c r="U1" s="34"/>
      <c r="V1" s="34"/>
      <c r="W1" s="34"/>
      <c r="X1" s="34"/>
      <c r="Y1" s="34"/>
      <c r="Z1" s="34"/>
      <c r="AA1" s="34"/>
      <c r="AB1" s="34"/>
      <c r="AC1" s="34"/>
      <c r="AD1" s="34"/>
      <c r="AE1" s="34"/>
      <c r="AF1" s="34"/>
      <c r="AG1" s="34"/>
      <c r="AH1" s="34"/>
      <c r="AI1" s="34"/>
      <c r="AJ1" s="65"/>
      <c r="AK1" s="65"/>
      <c r="AL1" s="65"/>
      <c r="AM1" s="65"/>
      <c r="AN1" s="65"/>
      <c r="AO1" s="65"/>
      <c r="AP1" s="65"/>
      <c r="AQ1" s="65"/>
      <c r="AR1" s="65"/>
      <c r="AS1" s="65"/>
    </row>
    <row r="2" spans="1:45" ht="15.75" customHeight="1" x14ac:dyDescent="0.25">
      <c r="A2" s="70" t="s">
        <v>1</v>
      </c>
      <c r="B2" s="70"/>
      <c r="C2" s="70"/>
      <c r="D2" s="70"/>
      <c r="E2" s="70"/>
      <c r="F2" s="70"/>
      <c r="G2" s="70"/>
      <c r="H2" s="70"/>
      <c r="I2" s="70"/>
      <c r="J2" s="70"/>
      <c r="K2" s="70"/>
      <c r="L2" s="70"/>
      <c r="M2" s="70"/>
      <c r="N2" s="70"/>
      <c r="O2" s="70"/>
      <c r="P2" s="70"/>
      <c r="Q2" s="237"/>
      <c r="R2" s="186"/>
      <c r="S2" s="186"/>
      <c r="T2" s="186"/>
      <c r="U2" s="186"/>
      <c r="V2" s="186"/>
      <c r="W2" s="186"/>
      <c r="X2" s="186"/>
      <c r="Y2" s="186"/>
      <c r="Z2" s="186"/>
      <c r="AA2" s="186"/>
      <c r="AB2" s="66"/>
      <c r="AC2" s="66"/>
      <c r="AD2" s="66"/>
      <c r="AE2" s="66"/>
      <c r="AF2" s="66"/>
      <c r="AG2" s="66"/>
      <c r="AH2" s="66"/>
      <c r="AI2" s="35"/>
      <c r="AJ2" s="65"/>
      <c r="AK2" s="65"/>
      <c r="AL2" s="65"/>
      <c r="AM2" s="65"/>
      <c r="AN2" s="65"/>
      <c r="AO2" s="65"/>
      <c r="AP2" s="65"/>
      <c r="AQ2" s="65"/>
      <c r="AR2" s="65"/>
      <c r="AS2" s="65"/>
    </row>
    <row r="3" spans="1:45" ht="8.25" customHeight="1" x14ac:dyDescent="0.2">
      <c r="A3" s="191"/>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65"/>
      <c r="AK3" s="65"/>
      <c r="AL3" s="65"/>
      <c r="AM3" s="65"/>
      <c r="AN3" s="65"/>
      <c r="AO3" s="65"/>
      <c r="AP3" s="65"/>
      <c r="AQ3" s="65"/>
      <c r="AR3" s="65"/>
      <c r="AS3" s="65"/>
    </row>
    <row r="4" spans="1:45" ht="15" customHeight="1" x14ac:dyDescent="0.25">
      <c r="A4" s="208" t="s">
        <v>53</v>
      </c>
      <c r="B4" s="184"/>
      <c r="C4" s="184"/>
      <c r="D4" s="184"/>
      <c r="E4" s="184"/>
      <c r="F4" s="184"/>
      <c r="G4" s="184"/>
      <c r="H4" s="184"/>
      <c r="I4" s="184"/>
      <c r="J4" s="208"/>
      <c r="K4" s="208" t="s">
        <v>54</v>
      </c>
      <c r="L4" s="184"/>
      <c r="M4" s="184"/>
      <c r="N4" s="184"/>
      <c r="O4" s="184"/>
      <c r="P4" s="184"/>
      <c r="Q4" s="184"/>
      <c r="R4" s="184"/>
      <c r="S4" s="184"/>
      <c r="T4" s="208"/>
      <c r="U4" s="208" t="s">
        <v>55</v>
      </c>
      <c r="V4" s="184"/>
      <c r="W4" s="184"/>
      <c r="X4" s="184"/>
      <c r="Y4" s="184"/>
      <c r="Z4" s="184"/>
      <c r="AA4" s="184"/>
      <c r="AB4" s="184"/>
      <c r="AC4" s="208"/>
      <c r="AD4" s="185" t="s">
        <v>56</v>
      </c>
      <c r="AE4" s="186"/>
      <c r="AF4" s="186"/>
      <c r="AG4" s="186"/>
      <c r="AH4" s="186"/>
      <c r="AI4" s="186"/>
      <c r="AJ4" s="71"/>
      <c r="AK4" s="71"/>
      <c r="AL4" s="71"/>
      <c r="AM4" s="71"/>
      <c r="AN4" s="71"/>
      <c r="AO4" s="71"/>
      <c r="AP4" s="71"/>
      <c r="AQ4" s="71"/>
      <c r="AR4" s="71"/>
      <c r="AS4" s="71"/>
    </row>
    <row r="5" spans="1:45" ht="15" customHeight="1" x14ac:dyDescent="0.2">
      <c r="A5" s="71"/>
      <c r="B5" s="227"/>
      <c r="C5" s="225"/>
      <c r="D5" s="225"/>
      <c r="E5" s="225"/>
      <c r="F5" s="225"/>
      <c r="G5" s="225"/>
      <c r="H5" s="225"/>
      <c r="I5" s="225"/>
      <c r="J5" s="184"/>
      <c r="K5" s="71" t="s">
        <v>57</v>
      </c>
      <c r="L5" s="71"/>
      <c r="M5" s="71"/>
      <c r="N5" s="71"/>
      <c r="O5" s="78"/>
      <c r="P5" s="228"/>
      <c r="Q5" s="225"/>
      <c r="R5" s="225"/>
      <c r="S5" s="225"/>
      <c r="T5" s="184"/>
      <c r="U5" s="208"/>
      <c r="V5" s="252"/>
      <c r="W5" s="225"/>
      <c r="X5" s="225"/>
      <c r="Y5" s="225"/>
      <c r="Z5" s="225"/>
      <c r="AA5" s="225"/>
      <c r="AB5" s="225"/>
      <c r="AC5" s="184"/>
      <c r="AD5" s="214"/>
      <c r="AE5" s="191"/>
      <c r="AF5" s="191"/>
      <c r="AG5" s="191"/>
      <c r="AH5" s="191"/>
      <c r="AI5" s="191"/>
      <c r="AJ5" s="71"/>
      <c r="AK5" s="71"/>
      <c r="AL5" s="71"/>
      <c r="AM5" s="71"/>
      <c r="AN5" s="71"/>
      <c r="AO5" s="71"/>
      <c r="AP5" s="71"/>
      <c r="AQ5" s="71"/>
      <c r="AR5" s="71"/>
      <c r="AS5" s="71"/>
    </row>
    <row r="6" spans="1:45" ht="15" customHeight="1" x14ac:dyDescent="0.2">
      <c r="A6" s="71"/>
      <c r="B6" s="242"/>
      <c r="C6" s="230"/>
      <c r="D6" s="230"/>
      <c r="E6" s="230"/>
      <c r="F6" s="230"/>
      <c r="G6" s="230"/>
      <c r="H6" s="230"/>
      <c r="I6" s="230"/>
      <c r="J6" s="184"/>
      <c r="K6" s="71" t="s">
        <v>58</v>
      </c>
      <c r="L6" s="71"/>
      <c r="M6" s="71"/>
      <c r="N6" s="71"/>
      <c r="O6" s="180"/>
      <c r="P6" s="243"/>
      <c r="Q6" s="230"/>
      <c r="R6" s="230"/>
      <c r="S6" s="230"/>
      <c r="T6" s="184"/>
      <c r="U6" s="184"/>
      <c r="V6" s="229"/>
      <c r="W6" s="230"/>
      <c r="X6" s="230"/>
      <c r="Y6" s="230"/>
      <c r="Z6" s="230"/>
      <c r="AA6" s="230"/>
      <c r="AB6" s="230"/>
      <c r="AC6" s="184"/>
      <c r="AD6" s="78" t="s">
        <v>59</v>
      </c>
      <c r="AE6" s="71"/>
      <c r="AF6" s="71"/>
      <c r="AG6" s="71"/>
      <c r="AH6" s="249"/>
      <c r="AI6" s="225"/>
      <c r="AJ6" s="71"/>
      <c r="AK6" s="71"/>
      <c r="AL6" s="71"/>
      <c r="AM6" s="71"/>
      <c r="AN6" s="71"/>
      <c r="AO6" s="71"/>
      <c r="AP6" s="71"/>
      <c r="AQ6" s="71"/>
      <c r="AR6" s="71"/>
      <c r="AS6" s="71"/>
    </row>
    <row r="7" spans="1:45" ht="15" customHeight="1" x14ac:dyDescent="0.2">
      <c r="A7" s="71"/>
      <c r="B7" s="229"/>
      <c r="C7" s="230"/>
      <c r="D7" s="230"/>
      <c r="E7" s="231"/>
      <c r="F7" s="1"/>
      <c r="G7" s="244"/>
      <c r="H7" s="230"/>
      <c r="I7" s="230"/>
      <c r="J7" s="184"/>
      <c r="K7" s="208" t="s">
        <v>60</v>
      </c>
      <c r="L7" s="184"/>
      <c r="M7" s="184"/>
      <c r="N7" s="184"/>
      <c r="O7" s="184"/>
      <c r="P7" s="184"/>
      <c r="Q7" s="184"/>
      <c r="R7" s="184"/>
      <c r="S7" s="184"/>
      <c r="T7" s="184"/>
      <c r="U7" s="184"/>
      <c r="V7" s="229"/>
      <c r="W7" s="230"/>
      <c r="X7" s="230"/>
      <c r="Y7" s="230"/>
      <c r="Z7" s="230"/>
      <c r="AA7" s="230"/>
      <c r="AB7" s="230"/>
      <c r="AC7" s="184"/>
      <c r="AD7" s="71" t="s">
        <v>61</v>
      </c>
      <c r="AE7" s="71"/>
      <c r="AF7" s="81">
        <v>1</v>
      </c>
      <c r="AG7" s="36" t="s">
        <v>62</v>
      </c>
      <c r="AH7" s="250">
        <f>SUMLastPage+SVSLastPage+SVSLastPage+COSLastPage+COSLastPage+MATLastPage+SUBLastpage+EDGELastPage</f>
        <v>1</v>
      </c>
      <c r="AI7" s="230"/>
      <c r="AJ7" s="71"/>
      <c r="AK7" s="71"/>
      <c r="AL7" s="71"/>
      <c r="AM7" s="71"/>
      <c r="AN7" s="71"/>
      <c r="AO7" s="71"/>
      <c r="AP7" s="71"/>
      <c r="AQ7" s="71"/>
      <c r="AR7" s="71"/>
      <c r="AS7" s="71"/>
    </row>
    <row r="8" spans="1:45" ht="15" customHeight="1" x14ac:dyDescent="0.2">
      <c r="A8" s="71"/>
      <c r="B8" s="71" t="s">
        <v>63</v>
      </c>
      <c r="C8" s="71"/>
      <c r="D8" s="240"/>
      <c r="E8" s="230"/>
      <c r="F8" s="230"/>
      <c r="G8" s="230"/>
      <c r="H8" s="230"/>
      <c r="I8" s="230"/>
      <c r="J8" s="184"/>
      <c r="K8" s="71"/>
      <c r="L8" s="232"/>
      <c r="M8" s="233"/>
      <c r="N8" s="233"/>
      <c r="O8" s="233"/>
      <c r="P8" s="233"/>
      <c r="Q8" s="233"/>
      <c r="R8" s="233"/>
      <c r="S8" s="233"/>
      <c r="T8" s="184"/>
      <c r="U8" s="208" t="s">
        <v>64</v>
      </c>
      <c r="V8" s="184"/>
      <c r="W8" s="184"/>
      <c r="X8" s="184"/>
      <c r="Y8" s="184"/>
      <c r="Z8" s="184"/>
      <c r="AA8" s="184"/>
      <c r="AB8" s="184"/>
      <c r="AC8" s="184"/>
      <c r="AD8" s="208"/>
      <c r="AE8" s="184"/>
      <c r="AF8" s="184"/>
      <c r="AG8" s="184"/>
      <c r="AH8" s="184"/>
      <c r="AI8" s="184"/>
      <c r="AJ8" s="71"/>
      <c r="AK8" s="71"/>
      <c r="AL8" s="71"/>
      <c r="AM8" s="71"/>
      <c r="AN8" s="71"/>
      <c r="AO8" s="71"/>
      <c r="AP8" s="71"/>
      <c r="AQ8" s="71"/>
      <c r="AR8" s="71"/>
      <c r="AS8" s="71"/>
    </row>
    <row r="9" spans="1:45" ht="15" customHeight="1" x14ac:dyDescent="0.2">
      <c r="A9" s="71"/>
      <c r="B9" s="71" t="s">
        <v>65</v>
      </c>
      <c r="C9" s="71"/>
      <c r="D9" s="240"/>
      <c r="E9" s="230"/>
      <c r="F9" s="230"/>
      <c r="G9" s="230"/>
      <c r="H9" s="230"/>
      <c r="I9" s="230"/>
      <c r="J9" s="184"/>
      <c r="K9" s="71"/>
      <c r="L9" s="229"/>
      <c r="M9" s="230"/>
      <c r="N9" s="230"/>
      <c r="O9" s="230"/>
      <c r="P9" s="230"/>
      <c r="Q9" s="230"/>
      <c r="R9" s="230"/>
      <c r="S9" s="230"/>
      <c r="T9" s="184"/>
      <c r="U9" s="208"/>
      <c r="V9" s="248" t="s">
        <v>66</v>
      </c>
      <c r="W9" s="205"/>
      <c r="X9" s="205"/>
      <c r="Y9" s="205"/>
      <c r="Z9" s="205"/>
      <c r="AA9" s="205"/>
      <c r="AB9" s="205"/>
      <c r="AC9" s="208"/>
      <c r="AD9" s="208" t="s">
        <v>67</v>
      </c>
      <c r="AE9" s="184"/>
      <c r="AF9" s="184"/>
      <c r="AG9" s="184"/>
      <c r="AH9" s="184"/>
      <c r="AI9" s="184"/>
      <c r="AJ9" s="71"/>
      <c r="AK9" s="71"/>
      <c r="AL9" s="71"/>
      <c r="AM9" s="71"/>
      <c r="AN9" s="71"/>
      <c r="AO9" s="71"/>
      <c r="AP9" s="71"/>
      <c r="AQ9" s="71"/>
      <c r="AR9" s="71"/>
      <c r="AS9" s="71"/>
    </row>
    <row r="10" spans="1:45" ht="15" customHeight="1" x14ac:dyDescent="0.2">
      <c r="A10" s="71"/>
      <c r="B10" s="71" t="s">
        <v>68</v>
      </c>
      <c r="C10" s="71"/>
      <c r="D10" s="240"/>
      <c r="E10" s="230"/>
      <c r="F10" s="230"/>
      <c r="G10" s="230"/>
      <c r="H10" s="230"/>
      <c r="I10" s="230"/>
      <c r="J10" s="184"/>
      <c r="K10" s="71"/>
      <c r="L10" s="234"/>
      <c r="M10" s="230"/>
      <c r="N10" s="230"/>
      <c r="O10" s="230"/>
      <c r="P10" s="230"/>
      <c r="Q10" s="230"/>
      <c r="R10" s="230"/>
      <c r="S10" s="230"/>
      <c r="T10" s="184"/>
      <c r="U10" s="184"/>
      <c r="V10" s="238" t="s">
        <v>69</v>
      </c>
      <c r="W10" s="239"/>
      <c r="X10" s="239"/>
      <c r="Y10" s="239"/>
      <c r="Z10" s="239"/>
      <c r="AA10" s="239"/>
      <c r="AB10" s="239"/>
      <c r="AC10" s="184"/>
      <c r="AD10" s="71" t="s">
        <v>70</v>
      </c>
      <c r="AE10" s="71"/>
      <c r="AF10" s="251"/>
      <c r="AG10" s="225"/>
      <c r="AH10" s="225"/>
      <c r="AI10" s="225"/>
      <c r="AJ10" s="71"/>
      <c r="AK10" s="71"/>
      <c r="AL10" s="71"/>
      <c r="AM10" s="71"/>
      <c r="AN10" s="71"/>
      <c r="AO10" s="71"/>
      <c r="AP10" s="71"/>
      <c r="AQ10" s="71"/>
      <c r="AR10" s="71"/>
      <c r="AS10" s="71"/>
    </row>
    <row r="11" spans="1:45" ht="15" customHeight="1" x14ac:dyDescent="0.2">
      <c r="A11" s="71"/>
      <c r="B11" s="71" t="s">
        <v>71</v>
      </c>
      <c r="C11" s="71"/>
      <c r="D11" s="241"/>
      <c r="E11" s="230"/>
      <c r="F11" s="230"/>
      <c r="G11" s="230"/>
      <c r="H11" s="230"/>
      <c r="I11" s="230"/>
      <c r="J11" s="184"/>
      <c r="K11" s="71" t="s">
        <v>72</v>
      </c>
      <c r="L11" s="71"/>
      <c r="M11" s="71"/>
      <c r="N11" s="71"/>
      <c r="O11" s="71"/>
      <c r="P11" s="242"/>
      <c r="Q11" s="230"/>
      <c r="R11" s="230"/>
      <c r="S11" s="230"/>
      <c r="T11" s="184"/>
      <c r="U11" s="184"/>
      <c r="V11" s="238" t="s">
        <v>73</v>
      </c>
      <c r="W11" s="239"/>
      <c r="X11" s="239"/>
      <c r="Y11" s="239"/>
      <c r="Z11" s="239"/>
      <c r="AA11" s="239"/>
      <c r="AB11" s="239"/>
      <c r="AC11" s="184"/>
      <c r="AD11" s="208" t="s">
        <v>74</v>
      </c>
      <c r="AE11" s="184"/>
      <c r="AF11" s="245"/>
      <c r="AG11" s="230"/>
      <c r="AH11" s="230"/>
      <c r="AI11" s="230"/>
      <c r="AJ11" s="71"/>
      <c r="AK11" s="71"/>
      <c r="AL11" s="71"/>
      <c r="AM11" s="71"/>
      <c r="AN11" s="71"/>
      <c r="AO11" s="71"/>
      <c r="AP11" s="71"/>
      <c r="AQ11" s="71"/>
      <c r="AR11" s="71"/>
      <c r="AS11" s="71"/>
    </row>
    <row r="12" spans="1:45" ht="10.5" customHeight="1" x14ac:dyDescent="0.2">
      <c r="A12" s="235"/>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71"/>
      <c r="AK12" s="71"/>
      <c r="AL12" s="71"/>
      <c r="AM12" s="71"/>
      <c r="AN12" s="71"/>
      <c r="AO12" s="71"/>
      <c r="AP12" s="71"/>
      <c r="AQ12" s="71"/>
      <c r="AR12" s="71"/>
      <c r="AS12" s="71"/>
    </row>
    <row r="13" spans="1:45" ht="6.75" customHeight="1" x14ac:dyDescent="0.2">
      <c r="A13" s="19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65"/>
      <c r="AK13" s="65"/>
      <c r="AL13" s="65"/>
      <c r="AM13" s="65"/>
      <c r="AN13" s="65"/>
      <c r="AO13" s="65"/>
      <c r="AP13" s="65"/>
      <c r="AQ13" s="65"/>
      <c r="AR13" s="65"/>
      <c r="AS13" s="65"/>
    </row>
    <row r="14" spans="1:45" ht="12.75" customHeight="1" x14ac:dyDescent="0.2">
      <c r="A14" s="209" t="s">
        <v>75</v>
      </c>
      <c r="B14" s="184"/>
      <c r="C14" s="184"/>
      <c r="D14" s="184"/>
      <c r="E14" s="184"/>
      <c r="F14" s="184"/>
      <c r="G14" s="184"/>
      <c r="H14" s="184"/>
      <c r="I14" s="184"/>
      <c r="J14" s="184"/>
      <c r="K14" s="184"/>
      <c r="L14" s="184"/>
      <c r="M14" s="71"/>
      <c r="N14" s="71"/>
      <c r="O14" s="209" t="s">
        <v>76</v>
      </c>
      <c r="P14" s="184"/>
      <c r="Q14" s="184"/>
      <c r="R14" s="184"/>
      <c r="S14" s="184"/>
      <c r="T14" s="184"/>
      <c r="U14" s="184"/>
      <c r="V14" s="246" t="s">
        <v>77</v>
      </c>
      <c r="W14" s="184"/>
      <c r="X14" s="184"/>
      <c r="Y14" s="184"/>
      <c r="Z14" s="73"/>
      <c r="AA14" s="246" t="s">
        <v>78</v>
      </c>
      <c r="AB14" s="184"/>
      <c r="AC14" s="184"/>
      <c r="AD14" s="184"/>
      <c r="AE14" s="73"/>
      <c r="AF14" s="246" t="s">
        <v>79</v>
      </c>
      <c r="AG14" s="184"/>
      <c r="AH14" s="184"/>
      <c r="AI14" s="184"/>
      <c r="AJ14" s="71"/>
      <c r="AK14" s="71"/>
      <c r="AL14" s="71"/>
      <c r="AM14" s="71"/>
      <c r="AN14" s="71"/>
      <c r="AO14" s="71"/>
      <c r="AP14" s="71"/>
      <c r="AQ14" s="71"/>
      <c r="AR14" s="71"/>
      <c r="AS14" s="71"/>
    </row>
    <row r="15" spans="1:45" ht="12" customHeight="1" x14ac:dyDescent="0.2">
      <c r="A15" s="220" t="s">
        <v>80</v>
      </c>
      <c r="B15" s="184"/>
      <c r="C15" s="184"/>
      <c r="D15" s="184"/>
      <c r="E15" s="184"/>
      <c r="F15" s="184"/>
      <c r="G15" s="184"/>
      <c r="H15" s="184"/>
      <c r="I15" s="184"/>
      <c r="J15" s="184"/>
      <c r="K15" s="184"/>
      <c r="L15" s="184"/>
      <c r="M15" s="65"/>
      <c r="N15" s="71"/>
      <c r="O15" s="216" t="s">
        <v>81</v>
      </c>
      <c r="P15" s="217"/>
      <c r="Q15" s="217"/>
      <c r="R15" s="217"/>
      <c r="S15" s="217"/>
      <c r="T15" s="217"/>
      <c r="U15" s="217"/>
      <c r="V15" s="236"/>
      <c r="W15" s="217"/>
      <c r="X15" s="217"/>
      <c r="Y15" s="217"/>
      <c r="Z15" s="2"/>
      <c r="AA15" s="236"/>
      <c r="AB15" s="217"/>
      <c r="AC15" s="217"/>
      <c r="AD15" s="217"/>
      <c r="AE15" s="2"/>
      <c r="AF15" s="216"/>
      <c r="AG15" s="217"/>
      <c r="AH15" s="217"/>
      <c r="AI15" s="217"/>
      <c r="AJ15" s="71"/>
      <c r="AK15" s="71"/>
      <c r="AL15" s="71"/>
      <c r="AM15" s="71"/>
      <c r="AN15" s="71"/>
      <c r="AO15" s="71"/>
      <c r="AP15" s="71"/>
      <c r="AQ15" s="71"/>
      <c r="AR15" s="71"/>
      <c r="AS15" s="71"/>
    </row>
    <row r="16" spans="1:45" ht="12.75" customHeight="1" x14ac:dyDescent="0.2">
      <c r="A16" s="184"/>
      <c r="B16" s="184"/>
      <c r="C16" s="184"/>
      <c r="D16" s="184"/>
      <c r="E16" s="184"/>
      <c r="F16" s="184"/>
      <c r="G16" s="184"/>
      <c r="H16" s="184"/>
      <c r="I16" s="184"/>
      <c r="J16" s="184"/>
      <c r="K16" s="184"/>
      <c r="L16" s="184"/>
      <c r="M16" s="65"/>
      <c r="N16" s="71"/>
      <c r="O16" s="82"/>
      <c r="P16" s="216" t="s">
        <v>82</v>
      </c>
      <c r="Q16" s="217"/>
      <c r="R16" s="217"/>
      <c r="S16" s="217"/>
      <c r="T16" s="217"/>
      <c r="U16" s="217"/>
      <c r="V16" s="215">
        <f>'B - Schedule of Values Summary'!W138</f>
        <v>0</v>
      </c>
      <c r="W16" s="205"/>
      <c r="X16" s="205"/>
      <c r="Y16" s="205"/>
      <c r="Z16" s="73"/>
      <c r="AA16" s="215">
        <f>'B - Schedule of Values Summary'!Y138</f>
        <v>0</v>
      </c>
      <c r="AB16" s="205"/>
      <c r="AC16" s="205"/>
      <c r="AD16" s="205"/>
      <c r="AE16" s="73"/>
      <c r="AF16" s="215">
        <f t="shared" ref="AF16:AF17" si="0">V16+AA16</f>
        <v>0</v>
      </c>
      <c r="AG16" s="205"/>
      <c r="AH16" s="205"/>
      <c r="AI16" s="205"/>
      <c r="AJ16" s="71"/>
      <c r="AK16" s="71"/>
      <c r="AL16" s="71"/>
      <c r="AM16" s="71"/>
      <c r="AN16" s="71"/>
      <c r="AO16" s="71"/>
      <c r="AP16" s="71"/>
      <c r="AQ16" s="71"/>
      <c r="AR16" s="71"/>
      <c r="AS16" s="71"/>
    </row>
    <row r="17" spans="1:45" ht="12.75" customHeight="1" x14ac:dyDescent="0.2">
      <c r="A17" s="184"/>
      <c r="B17" s="184"/>
      <c r="C17" s="184"/>
      <c r="D17" s="184"/>
      <c r="E17" s="184"/>
      <c r="F17" s="184"/>
      <c r="G17" s="184"/>
      <c r="H17" s="184"/>
      <c r="I17" s="184"/>
      <c r="J17" s="184"/>
      <c r="K17" s="184"/>
      <c r="L17" s="184"/>
      <c r="M17" s="65"/>
      <c r="N17" s="71"/>
      <c r="O17" s="82"/>
      <c r="P17" s="216" t="s">
        <v>83</v>
      </c>
      <c r="Q17" s="217"/>
      <c r="R17" s="217"/>
      <c r="S17" s="217"/>
      <c r="T17" s="217"/>
      <c r="U17" s="217"/>
      <c r="V17" s="247">
        <f>'D - Change Order Summary'!X104</f>
        <v>0</v>
      </c>
      <c r="W17" s="239"/>
      <c r="X17" s="239"/>
      <c r="Y17" s="239"/>
      <c r="Z17" s="73"/>
      <c r="AA17" s="247">
        <f>'D - Change Order Summary'!Z104</f>
        <v>0</v>
      </c>
      <c r="AB17" s="239"/>
      <c r="AC17" s="239"/>
      <c r="AD17" s="239"/>
      <c r="AE17" s="73"/>
      <c r="AF17" s="247">
        <f t="shared" si="0"/>
        <v>0</v>
      </c>
      <c r="AG17" s="239"/>
      <c r="AH17" s="239"/>
      <c r="AI17" s="239"/>
      <c r="AJ17" s="71"/>
      <c r="AK17" s="71"/>
      <c r="AL17" s="71"/>
      <c r="AM17" s="71"/>
      <c r="AN17" s="71"/>
      <c r="AO17" s="71"/>
      <c r="AP17" s="71"/>
      <c r="AQ17" s="71"/>
      <c r="AR17" s="71"/>
      <c r="AS17" s="71"/>
    </row>
    <row r="18" spans="1:45" ht="12" customHeight="1" x14ac:dyDescent="0.2">
      <c r="A18" s="184"/>
      <c r="B18" s="184"/>
      <c r="C18" s="184"/>
      <c r="D18" s="184"/>
      <c r="E18" s="184"/>
      <c r="F18" s="184"/>
      <c r="G18" s="184"/>
      <c r="H18" s="184"/>
      <c r="I18" s="184"/>
      <c r="J18" s="184"/>
      <c r="K18" s="184"/>
      <c r="L18" s="184"/>
      <c r="M18" s="65"/>
      <c r="N18" s="71"/>
      <c r="O18" s="216"/>
      <c r="P18" s="217"/>
      <c r="Q18" s="217"/>
      <c r="R18" s="217"/>
      <c r="S18" s="217"/>
      <c r="T18" s="217"/>
      <c r="U18" s="217"/>
      <c r="V18" s="223"/>
      <c r="W18" s="211"/>
      <c r="X18" s="211"/>
      <c r="Y18" s="211"/>
      <c r="Z18" s="73"/>
      <c r="AA18" s="223"/>
      <c r="AB18" s="211"/>
      <c r="AC18" s="211"/>
      <c r="AD18" s="211"/>
      <c r="AE18" s="73"/>
      <c r="AF18" s="222"/>
      <c r="AG18" s="184"/>
      <c r="AH18" s="184"/>
      <c r="AI18" s="184"/>
      <c r="AJ18" s="71"/>
      <c r="AK18" s="71"/>
      <c r="AL18" s="71"/>
      <c r="AM18" s="71"/>
      <c r="AN18" s="71"/>
      <c r="AO18" s="71"/>
      <c r="AP18" s="71"/>
      <c r="AQ18" s="71"/>
      <c r="AR18" s="71"/>
      <c r="AS18" s="71"/>
    </row>
    <row r="19" spans="1:45" ht="12.75" customHeight="1" x14ac:dyDescent="0.2">
      <c r="A19" s="184"/>
      <c r="B19" s="184"/>
      <c r="C19" s="184"/>
      <c r="D19" s="184"/>
      <c r="E19" s="184"/>
      <c r="F19" s="184"/>
      <c r="G19" s="184"/>
      <c r="H19" s="184"/>
      <c r="I19" s="184"/>
      <c r="J19" s="184"/>
      <c r="K19" s="184"/>
      <c r="L19" s="184"/>
      <c r="M19" s="65"/>
      <c r="N19" s="71"/>
      <c r="O19" s="82"/>
      <c r="P19" s="216" t="s">
        <v>84</v>
      </c>
      <c r="Q19" s="217"/>
      <c r="R19" s="217"/>
      <c r="S19" s="217"/>
      <c r="T19" s="217"/>
      <c r="U19" s="217"/>
      <c r="V19" s="222"/>
      <c r="W19" s="184"/>
      <c r="X19" s="184"/>
      <c r="Y19" s="184"/>
      <c r="Z19" s="73"/>
      <c r="AA19" s="215">
        <f>ROUND('F - Materials Stored'!X78,2)</f>
        <v>0</v>
      </c>
      <c r="AB19" s="205"/>
      <c r="AC19" s="205"/>
      <c r="AD19" s="205"/>
      <c r="AE19" s="73"/>
      <c r="AF19" s="215">
        <f>AA19</f>
        <v>0</v>
      </c>
      <c r="AG19" s="205"/>
      <c r="AH19" s="205"/>
      <c r="AI19" s="205"/>
      <c r="AJ19" s="71"/>
      <c r="AK19" s="71"/>
      <c r="AL19" s="71"/>
      <c r="AM19" s="71"/>
      <c r="AN19" s="71"/>
      <c r="AO19" s="71"/>
      <c r="AP19" s="71"/>
      <c r="AQ19" s="71"/>
      <c r="AR19" s="71"/>
      <c r="AS19" s="71"/>
    </row>
    <row r="20" spans="1:45" ht="12.75" customHeight="1" x14ac:dyDescent="0.2">
      <c r="A20" s="184"/>
      <c r="B20" s="184"/>
      <c r="C20" s="184"/>
      <c r="D20" s="184"/>
      <c r="E20" s="184"/>
      <c r="F20" s="184"/>
      <c r="G20" s="184"/>
      <c r="H20" s="184"/>
      <c r="I20" s="184"/>
      <c r="J20" s="184"/>
      <c r="K20" s="184"/>
      <c r="L20" s="184"/>
      <c r="M20" s="65"/>
      <c r="N20" s="71"/>
      <c r="O20" s="216"/>
      <c r="P20" s="217"/>
      <c r="Q20" s="217"/>
      <c r="R20" s="217"/>
      <c r="S20" s="217"/>
      <c r="T20" s="217"/>
      <c r="U20" s="217"/>
      <c r="V20" s="221"/>
      <c r="W20" s="184"/>
      <c r="X20" s="184"/>
      <c r="Y20" s="184"/>
      <c r="Z20" s="73"/>
      <c r="AA20" s="258"/>
      <c r="AB20" s="211"/>
      <c r="AC20" s="211"/>
      <c r="AD20" s="211"/>
      <c r="AE20" s="73"/>
      <c r="AF20" s="223"/>
      <c r="AG20" s="211"/>
      <c r="AH20" s="211"/>
      <c r="AI20" s="211"/>
      <c r="AJ20" s="71"/>
      <c r="AK20" s="71"/>
      <c r="AL20" s="71"/>
      <c r="AM20" s="71"/>
      <c r="AN20" s="71"/>
      <c r="AO20" s="71"/>
      <c r="AP20" s="71"/>
      <c r="AQ20" s="71"/>
      <c r="AR20" s="71"/>
      <c r="AS20" s="71"/>
    </row>
    <row r="21" spans="1:45" ht="12.75" customHeight="1" x14ac:dyDescent="0.2">
      <c r="A21" s="184"/>
      <c r="B21" s="184"/>
      <c r="C21" s="184"/>
      <c r="D21" s="184"/>
      <c r="E21" s="184"/>
      <c r="F21" s="184"/>
      <c r="G21" s="184"/>
      <c r="H21" s="184"/>
      <c r="I21" s="184"/>
      <c r="J21" s="184"/>
      <c r="K21" s="184"/>
      <c r="L21" s="184"/>
      <c r="M21" s="65"/>
      <c r="N21" s="71"/>
      <c r="O21" s="82"/>
      <c r="P21" s="216" t="s">
        <v>85</v>
      </c>
      <c r="Q21" s="217"/>
      <c r="R21" s="217"/>
      <c r="S21" s="217"/>
      <c r="T21" s="217"/>
      <c r="U21" s="217"/>
      <c r="V21" s="215">
        <f>ROUND(SUM(V16:Y20),2)</f>
        <v>0</v>
      </c>
      <c r="W21" s="205"/>
      <c r="X21" s="205"/>
      <c r="Y21" s="205"/>
      <c r="Z21" s="73"/>
      <c r="AA21" s="215">
        <f>ROUND(SUM(AA16:AD19),2)</f>
        <v>0</v>
      </c>
      <c r="AB21" s="205"/>
      <c r="AC21" s="205"/>
      <c r="AD21" s="205"/>
      <c r="AE21" s="73"/>
      <c r="AF21" s="215">
        <f>ROUND(SUM(AF16:AI19),2)</f>
        <v>0</v>
      </c>
      <c r="AG21" s="205"/>
      <c r="AH21" s="205"/>
      <c r="AI21" s="205"/>
      <c r="AJ21" s="71"/>
      <c r="AK21" s="71"/>
      <c r="AL21" s="71"/>
      <c r="AM21" s="71"/>
      <c r="AN21" s="71"/>
      <c r="AO21" s="71"/>
      <c r="AP21" s="71"/>
      <c r="AQ21" s="71"/>
      <c r="AR21" s="71"/>
      <c r="AS21" s="71"/>
    </row>
    <row r="22" spans="1:45" ht="11.25" customHeight="1" x14ac:dyDescent="0.2">
      <c r="A22" s="184"/>
      <c r="B22" s="184"/>
      <c r="C22" s="184"/>
      <c r="D22" s="184"/>
      <c r="E22" s="184"/>
      <c r="F22" s="184"/>
      <c r="G22" s="184"/>
      <c r="H22" s="184"/>
      <c r="I22" s="184"/>
      <c r="J22" s="184"/>
      <c r="K22" s="184"/>
      <c r="L22" s="184"/>
      <c r="M22" s="65"/>
      <c r="N22" s="219">
        <f>IF($AF$16+$AF$17=0,0,($AF$21)/('B - Schedule of Values Summary'!$N$138+'D - Change Order Summary'!$L$104))</f>
        <v>0</v>
      </c>
      <c r="O22" s="198"/>
      <c r="P22" s="218" t="s">
        <v>86</v>
      </c>
      <c r="Q22" s="184"/>
      <c r="R22" s="184"/>
      <c r="S22" s="184"/>
      <c r="T22" s="184"/>
      <c r="U22" s="71"/>
      <c r="V22" s="223"/>
      <c r="W22" s="211"/>
      <c r="X22" s="211"/>
      <c r="Y22" s="211"/>
      <c r="Z22" s="73"/>
      <c r="AA22" s="223"/>
      <c r="AB22" s="211"/>
      <c r="AC22" s="211"/>
      <c r="AD22" s="211"/>
      <c r="AE22" s="73"/>
      <c r="AF22" s="223"/>
      <c r="AG22" s="211"/>
      <c r="AH22" s="211"/>
      <c r="AI22" s="211"/>
      <c r="AJ22" s="71"/>
      <c r="AK22" s="71"/>
      <c r="AL22" s="71"/>
      <c r="AM22" s="71"/>
      <c r="AN22" s="71"/>
      <c r="AO22" s="71"/>
      <c r="AP22" s="71"/>
      <c r="AQ22" s="71"/>
      <c r="AR22" s="71"/>
      <c r="AS22" s="71"/>
    </row>
    <row r="23" spans="1:45" ht="15" customHeight="1" x14ac:dyDescent="0.2">
      <c r="A23" s="184"/>
      <c r="B23" s="184"/>
      <c r="C23" s="184"/>
      <c r="D23" s="184"/>
      <c r="E23" s="184"/>
      <c r="F23" s="184"/>
      <c r="G23" s="184"/>
      <c r="H23" s="184"/>
      <c r="I23" s="184"/>
      <c r="J23" s="184"/>
      <c r="K23" s="184"/>
      <c r="L23" s="184"/>
      <c r="M23" s="65"/>
      <c r="N23" s="71"/>
      <c r="O23" s="208"/>
      <c r="P23" s="184"/>
      <c r="Q23" s="184"/>
      <c r="R23" s="184"/>
      <c r="S23" s="184"/>
      <c r="T23" s="184"/>
      <c r="U23" s="184"/>
      <c r="V23" s="222"/>
      <c r="W23" s="184"/>
      <c r="X23" s="184"/>
      <c r="Y23" s="184"/>
      <c r="Z23" s="73"/>
      <c r="AA23" s="222"/>
      <c r="AB23" s="184"/>
      <c r="AC23" s="184"/>
      <c r="AD23" s="184"/>
      <c r="AE23" s="73"/>
      <c r="AF23" s="222"/>
      <c r="AG23" s="184"/>
      <c r="AH23" s="184"/>
      <c r="AI23" s="184"/>
      <c r="AJ23" s="71"/>
      <c r="AK23" s="71"/>
      <c r="AL23" s="71"/>
      <c r="AM23" s="71"/>
      <c r="AN23" s="71"/>
      <c r="AO23" s="71"/>
      <c r="AP23" s="71"/>
      <c r="AQ23" s="71"/>
      <c r="AR23" s="71"/>
      <c r="AS23" s="71"/>
    </row>
    <row r="24" spans="1:45" ht="13.5" customHeight="1" x14ac:dyDescent="0.2">
      <c r="A24" s="208"/>
      <c r="B24" s="184"/>
      <c r="C24" s="184"/>
      <c r="D24" s="184"/>
      <c r="E24" s="184"/>
      <c r="F24" s="184"/>
      <c r="G24" s="184"/>
      <c r="H24" s="184"/>
      <c r="I24" s="184"/>
      <c r="J24" s="184"/>
      <c r="K24" s="184"/>
      <c r="L24" s="184"/>
      <c r="M24" s="65"/>
      <c r="N24" s="71"/>
      <c r="O24" s="208" t="s">
        <v>87</v>
      </c>
      <c r="P24" s="184"/>
      <c r="Q24" s="184"/>
      <c r="R24" s="184"/>
      <c r="S24" s="184"/>
      <c r="T24" s="184"/>
      <c r="U24" s="184"/>
      <c r="V24" s="222"/>
      <c r="W24" s="184"/>
      <c r="X24" s="184"/>
      <c r="Y24" s="184"/>
      <c r="Z24" s="73"/>
      <c r="AA24" s="222"/>
      <c r="AB24" s="184"/>
      <c r="AC24" s="184"/>
      <c r="AD24" s="184"/>
      <c r="AE24" s="73"/>
      <c r="AF24" s="222"/>
      <c r="AG24" s="184"/>
      <c r="AH24" s="184"/>
      <c r="AI24" s="184"/>
      <c r="AJ24" s="71"/>
      <c r="AK24" s="71"/>
      <c r="AL24" s="71"/>
      <c r="AM24" s="71"/>
      <c r="AN24" s="71"/>
      <c r="AO24" s="71"/>
      <c r="AP24" s="71"/>
      <c r="AQ24" s="71"/>
      <c r="AR24" s="71"/>
      <c r="AS24" s="71"/>
    </row>
    <row r="25" spans="1:45" ht="12.75" customHeight="1" x14ac:dyDescent="0.2">
      <c r="A25" s="212" t="s">
        <v>88</v>
      </c>
      <c r="B25" s="211"/>
      <c r="C25" s="211"/>
      <c r="D25" s="211"/>
      <c r="E25" s="211"/>
      <c r="F25" s="211"/>
      <c r="G25" s="211"/>
      <c r="H25" s="211"/>
      <c r="I25" s="210" t="s">
        <v>89</v>
      </c>
      <c r="J25" s="211"/>
      <c r="K25" s="211"/>
      <c r="L25" s="211"/>
      <c r="M25" s="65"/>
      <c r="N25" s="71"/>
      <c r="O25" s="71"/>
      <c r="P25" s="208" t="s">
        <v>90</v>
      </c>
      <c r="Q25" s="184"/>
      <c r="R25" s="184"/>
      <c r="S25" s="184"/>
      <c r="T25" s="184"/>
      <c r="U25" s="184"/>
      <c r="V25" s="226"/>
      <c r="W25" s="225"/>
      <c r="X25" s="225"/>
      <c r="Y25" s="225"/>
      <c r="Z25" s="73"/>
      <c r="AA25" s="226"/>
      <c r="AB25" s="225"/>
      <c r="AC25" s="225"/>
      <c r="AD25" s="225"/>
      <c r="AE25" s="73"/>
      <c r="AF25" s="215">
        <f t="shared" ref="AF25:AF28" si="1">V25+AA25</f>
        <v>0</v>
      </c>
      <c r="AG25" s="205"/>
      <c r="AH25" s="205"/>
      <c r="AI25" s="205"/>
      <c r="AJ25" s="71"/>
      <c r="AK25" s="71"/>
      <c r="AL25" s="71"/>
      <c r="AM25" s="71"/>
      <c r="AN25" s="71"/>
      <c r="AO25" s="71"/>
      <c r="AP25" s="71"/>
      <c r="AQ25" s="71"/>
      <c r="AR25" s="71"/>
      <c r="AS25" s="71"/>
    </row>
    <row r="26" spans="1:45" ht="12.75" customHeight="1" x14ac:dyDescent="0.2">
      <c r="A26" s="71"/>
      <c r="B26" s="71"/>
      <c r="C26" s="71"/>
      <c r="D26" s="71"/>
      <c r="E26" s="71"/>
      <c r="F26" s="71"/>
      <c r="G26" s="71"/>
      <c r="H26" s="71"/>
      <c r="I26" s="71"/>
      <c r="J26" s="71"/>
      <c r="K26" s="71"/>
      <c r="L26" s="71"/>
      <c r="M26" s="65"/>
      <c r="N26" s="71"/>
      <c r="O26" s="71"/>
      <c r="P26" s="208" t="s">
        <v>91</v>
      </c>
      <c r="Q26" s="184"/>
      <c r="R26" s="184"/>
      <c r="S26" s="184"/>
      <c r="T26" s="184"/>
      <c r="U26" s="184"/>
      <c r="V26" s="224">
        <f>ROUND(0.04*(V16+V17),2)</f>
        <v>0</v>
      </c>
      <c r="W26" s="225"/>
      <c r="X26" s="225"/>
      <c r="Y26" s="225"/>
      <c r="Z26" s="73"/>
      <c r="AA26" s="215"/>
      <c r="AB26" s="205"/>
      <c r="AC26" s="205"/>
      <c r="AD26" s="205"/>
      <c r="AE26" s="73"/>
      <c r="AF26" s="247">
        <f t="shared" si="1"/>
        <v>0</v>
      </c>
      <c r="AG26" s="239"/>
      <c r="AH26" s="239"/>
      <c r="AI26" s="239"/>
      <c r="AJ26" s="71"/>
      <c r="AK26" s="71"/>
      <c r="AL26" s="71"/>
      <c r="AM26" s="71"/>
      <c r="AN26" s="71"/>
      <c r="AO26" s="71"/>
      <c r="AP26" s="71"/>
      <c r="AQ26" s="71"/>
      <c r="AR26" s="71"/>
      <c r="AS26" s="71"/>
    </row>
    <row r="27" spans="1:45" ht="12.75" customHeight="1" x14ac:dyDescent="0.2">
      <c r="A27" s="214"/>
      <c r="B27" s="191"/>
      <c r="C27" s="191"/>
      <c r="D27" s="191"/>
      <c r="E27" s="191"/>
      <c r="F27" s="191"/>
      <c r="G27" s="191"/>
      <c r="H27" s="191"/>
      <c r="I27" s="191"/>
      <c r="J27" s="191"/>
      <c r="K27" s="191"/>
      <c r="L27" s="191"/>
      <c r="M27" s="65"/>
      <c r="N27" s="71"/>
      <c r="O27" s="71"/>
      <c r="P27" s="208" t="s">
        <v>92</v>
      </c>
      <c r="Q27" s="184"/>
      <c r="R27" s="184"/>
      <c r="S27" s="184"/>
      <c r="T27" s="184"/>
      <c r="U27" s="184"/>
      <c r="V27" s="226"/>
      <c r="W27" s="225"/>
      <c r="X27" s="225"/>
      <c r="Y27" s="225"/>
      <c r="Z27" s="73"/>
      <c r="AA27" s="226"/>
      <c r="AB27" s="225"/>
      <c r="AC27" s="225"/>
      <c r="AD27" s="225"/>
      <c r="AE27" s="73"/>
      <c r="AF27" s="247">
        <f t="shared" si="1"/>
        <v>0</v>
      </c>
      <c r="AG27" s="239"/>
      <c r="AH27" s="239"/>
      <c r="AI27" s="239"/>
      <c r="AJ27" s="71"/>
      <c r="AK27" s="71"/>
      <c r="AL27" s="71"/>
      <c r="AM27" s="71"/>
      <c r="AN27" s="71"/>
      <c r="AO27" s="71"/>
      <c r="AP27" s="71"/>
      <c r="AQ27" s="71"/>
      <c r="AR27" s="71"/>
      <c r="AS27" s="71"/>
    </row>
    <row r="28" spans="1:45" ht="12" customHeight="1" x14ac:dyDescent="0.2">
      <c r="A28" s="209" t="s">
        <v>93</v>
      </c>
      <c r="B28" s="184"/>
      <c r="C28" s="184"/>
      <c r="D28" s="184"/>
      <c r="E28" s="184"/>
      <c r="F28" s="184"/>
      <c r="G28" s="184"/>
      <c r="H28" s="184"/>
      <c r="I28" s="184"/>
      <c r="J28" s="184"/>
      <c r="K28" s="184"/>
      <c r="L28" s="184"/>
      <c r="M28" s="65"/>
      <c r="N28" s="71"/>
      <c r="O28" s="71"/>
      <c r="P28" s="208" t="s">
        <v>94</v>
      </c>
      <c r="Q28" s="184"/>
      <c r="R28" s="184"/>
      <c r="S28" s="184"/>
      <c r="T28" s="184"/>
      <c r="U28" s="184"/>
      <c r="V28" s="226"/>
      <c r="W28" s="225"/>
      <c r="X28" s="225"/>
      <c r="Y28" s="225"/>
      <c r="Z28" s="73"/>
      <c r="AA28" s="226"/>
      <c r="AB28" s="225"/>
      <c r="AC28" s="225"/>
      <c r="AD28" s="225"/>
      <c r="AE28" s="73"/>
      <c r="AF28" s="247">
        <f t="shared" si="1"/>
        <v>0</v>
      </c>
      <c r="AG28" s="239"/>
      <c r="AH28" s="239"/>
      <c r="AI28" s="239"/>
      <c r="AJ28" s="71"/>
      <c r="AK28" s="71"/>
      <c r="AL28" s="71"/>
      <c r="AM28" s="71"/>
      <c r="AN28" s="71"/>
      <c r="AO28" s="71"/>
      <c r="AP28" s="71"/>
      <c r="AQ28" s="71"/>
      <c r="AR28" s="71"/>
      <c r="AS28" s="71"/>
    </row>
    <row r="29" spans="1:45" ht="11.25" customHeight="1" x14ac:dyDescent="0.2">
      <c r="A29" s="213" t="s">
        <v>95</v>
      </c>
      <c r="B29" s="184"/>
      <c r="C29" s="184"/>
      <c r="D29" s="184"/>
      <c r="E29" s="184"/>
      <c r="F29" s="184"/>
      <c r="G29" s="184"/>
      <c r="H29" s="184"/>
      <c r="I29" s="184"/>
      <c r="J29" s="184"/>
      <c r="K29" s="184"/>
      <c r="L29" s="79"/>
      <c r="M29" s="65"/>
      <c r="N29" s="71"/>
      <c r="O29" s="208"/>
      <c r="P29" s="184"/>
      <c r="Q29" s="184"/>
      <c r="R29" s="184"/>
      <c r="S29" s="184"/>
      <c r="T29" s="184"/>
      <c r="U29" s="184"/>
      <c r="V29" s="223"/>
      <c r="W29" s="211"/>
      <c r="X29" s="211"/>
      <c r="Y29" s="211"/>
      <c r="Z29" s="73"/>
      <c r="AA29" s="223"/>
      <c r="AB29" s="211"/>
      <c r="AC29" s="211"/>
      <c r="AD29" s="211"/>
      <c r="AE29" s="73"/>
      <c r="AF29" s="223"/>
      <c r="AG29" s="211"/>
      <c r="AH29" s="211"/>
      <c r="AI29" s="211"/>
      <c r="AJ29" s="71"/>
      <c r="AK29" s="71"/>
      <c r="AL29" s="71"/>
      <c r="AM29" s="71"/>
      <c r="AN29" s="71"/>
      <c r="AO29" s="71"/>
      <c r="AP29" s="71"/>
      <c r="AQ29" s="71"/>
      <c r="AR29" s="71"/>
      <c r="AS29" s="71"/>
    </row>
    <row r="30" spans="1:45" ht="17.25" customHeight="1" x14ac:dyDescent="0.2">
      <c r="A30" s="184"/>
      <c r="B30" s="184"/>
      <c r="C30" s="184"/>
      <c r="D30" s="184"/>
      <c r="E30" s="184"/>
      <c r="F30" s="184"/>
      <c r="G30" s="184"/>
      <c r="H30" s="184"/>
      <c r="I30" s="184"/>
      <c r="J30" s="184"/>
      <c r="K30" s="184"/>
      <c r="L30" s="79"/>
      <c r="M30" s="65"/>
      <c r="N30" s="71"/>
      <c r="O30" s="71"/>
      <c r="P30" s="208" t="s">
        <v>96</v>
      </c>
      <c r="Q30" s="184"/>
      <c r="R30" s="184"/>
      <c r="S30" s="184"/>
      <c r="T30" s="184"/>
      <c r="U30" s="184"/>
      <c r="V30" s="215">
        <f>ROUND(SUM(V25:V29),2)</f>
        <v>0</v>
      </c>
      <c r="W30" s="205"/>
      <c r="X30" s="205"/>
      <c r="Y30" s="205"/>
      <c r="Z30" s="73"/>
      <c r="AA30" s="215">
        <f>ROUND(SUM(AA25:AD29),2)</f>
        <v>0</v>
      </c>
      <c r="AB30" s="205"/>
      <c r="AC30" s="205"/>
      <c r="AD30" s="205"/>
      <c r="AE30" s="73"/>
      <c r="AF30" s="215">
        <f>ROUND(SUM(AF25:AI29),2)</f>
        <v>0</v>
      </c>
      <c r="AG30" s="205"/>
      <c r="AH30" s="205"/>
      <c r="AI30" s="205"/>
      <c r="AJ30" s="71"/>
      <c r="AK30" s="71"/>
      <c r="AL30" s="71"/>
      <c r="AM30" s="71"/>
      <c r="AN30" s="71"/>
      <c r="AO30" s="71"/>
      <c r="AP30" s="71"/>
      <c r="AQ30" s="71"/>
      <c r="AR30" s="71"/>
      <c r="AS30" s="71"/>
    </row>
    <row r="31" spans="1:45" ht="18" customHeight="1" x14ac:dyDescent="0.2">
      <c r="A31" s="184"/>
      <c r="B31" s="184"/>
      <c r="C31" s="184"/>
      <c r="D31" s="184"/>
      <c r="E31" s="184"/>
      <c r="F31" s="184"/>
      <c r="G31" s="184"/>
      <c r="H31" s="184"/>
      <c r="I31" s="184"/>
      <c r="J31" s="184"/>
      <c r="K31" s="184"/>
      <c r="L31" s="79"/>
      <c r="M31" s="65"/>
      <c r="N31" s="71"/>
      <c r="O31" s="208"/>
      <c r="P31" s="184"/>
      <c r="Q31" s="184"/>
      <c r="R31" s="184"/>
      <c r="S31" s="184"/>
      <c r="T31" s="184"/>
      <c r="U31" s="184"/>
      <c r="V31" s="223"/>
      <c r="W31" s="211"/>
      <c r="X31" s="211"/>
      <c r="Y31" s="211"/>
      <c r="Z31" s="73"/>
      <c r="AA31" s="223"/>
      <c r="AB31" s="211"/>
      <c r="AC31" s="211"/>
      <c r="AD31" s="211"/>
      <c r="AE31" s="73"/>
      <c r="AF31" s="223"/>
      <c r="AG31" s="211"/>
      <c r="AH31" s="211"/>
      <c r="AI31" s="211"/>
      <c r="AJ31" s="71"/>
      <c r="AK31" s="71"/>
      <c r="AL31" s="71"/>
      <c r="AM31" s="71"/>
      <c r="AN31" s="71"/>
      <c r="AO31" s="71"/>
      <c r="AP31" s="71"/>
      <c r="AQ31" s="71"/>
      <c r="AR31" s="71"/>
      <c r="AS31" s="71"/>
    </row>
    <row r="32" spans="1:45" ht="11.25" customHeight="1" x14ac:dyDescent="0.2">
      <c r="A32" s="204"/>
      <c r="B32" s="205"/>
      <c r="C32" s="205"/>
      <c r="D32" s="205"/>
      <c r="E32" s="205"/>
      <c r="F32" s="205"/>
      <c r="G32" s="205"/>
      <c r="H32" s="205"/>
      <c r="I32" s="207"/>
      <c r="J32" s="205"/>
      <c r="K32" s="205"/>
      <c r="L32" s="205"/>
      <c r="M32" s="65"/>
      <c r="N32" s="71"/>
      <c r="O32" s="208" t="s">
        <v>97</v>
      </c>
      <c r="P32" s="184"/>
      <c r="Q32" s="184"/>
      <c r="R32" s="184"/>
      <c r="S32" s="184"/>
      <c r="T32" s="184"/>
      <c r="U32" s="184"/>
      <c r="V32" s="253"/>
      <c r="W32" s="225"/>
      <c r="X32" s="225"/>
      <c r="Y32" s="225"/>
      <c r="Z32" s="73"/>
      <c r="AA32" s="253"/>
      <c r="AB32" s="225"/>
      <c r="AC32" s="225"/>
      <c r="AD32" s="225"/>
      <c r="AE32" s="73"/>
      <c r="AF32" s="215">
        <f>V32+AA32</f>
        <v>0</v>
      </c>
      <c r="AG32" s="205"/>
      <c r="AH32" s="205"/>
      <c r="AI32" s="205"/>
      <c r="AJ32" s="71"/>
      <c r="AK32" s="71"/>
      <c r="AL32" s="71"/>
      <c r="AM32" s="71"/>
      <c r="AN32" s="71"/>
      <c r="AO32" s="71"/>
      <c r="AP32" s="71"/>
      <c r="AQ32" s="71"/>
      <c r="AR32" s="71"/>
      <c r="AS32" s="71"/>
    </row>
    <row r="33" spans="1:45" ht="12.75" customHeight="1" x14ac:dyDescent="0.2">
      <c r="A33" s="212" t="s">
        <v>98</v>
      </c>
      <c r="B33" s="211"/>
      <c r="C33" s="211"/>
      <c r="D33" s="211"/>
      <c r="E33" s="211"/>
      <c r="F33" s="211"/>
      <c r="G33" s="211"/>
      <c r="H33" s="211"/>
      <c r="I33" s="210" t="s">
        <v>89</v>
      </c>
      <c r="J33" s="211"/>
      <c r="K33" s="211"/>
      <c r="L33" s="211"/>
      <c r="M33" s="65"/>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row>
    <row r="34" spans="1:45" ht="15" customHeight="1" x14ac:dyDescent="0.2">
      <c r="A34" s="204"/>
      <c r="B34" s="205"/>
      <c r="C34" s="205"/>
      <c r="D34" s="205"/>
      <c r="E34" s="205"/>
      <c r="F34" s="205"/>
      <c r="G34" s="205"/>
      <c r="H34" s="205"/>
      <c r="I34" s="207"/>
      <c r="J34" s="205"/>
      <c r="K34" s="205"/>
      <c r="L34" s="205"/>
      <c r="M34" s="65"/>
      <c r="N34" s="71"/>
      <c r="O34" s="73" t="s">
        <v>99</v>
      </c>
      <c r="P34" s="73"/>
      <c r="Q34" s="73"/>
      <c r="R34" s="73"/>
      <c r="S34" s="73"/>
      <c r="T34" s="73"/>
      <c r="U34" s="73"/>
      <c r="V34" s="222"/>
      <c r="W34" s="184"/>
      <c r="X34" s="184"/>
      <c r="Y34" s="184"/>
      <c r="Z34" s="73"/>
      <c r="AA34" s="222"/>
      <c r="AB34" s="184"/>
      <c r="AC34" s="184"/>
      <c r="AD34" s="184"/>
      <c r="AE34" s="73"/>
      <c r="AF34" s="222"/>
      <c r="AG34" s="184"/>
      <c r="AH34" s="184"/>
      <c r="AI34" s="184"/>
      <c r="AJ34" s="71"/>
      <c r="AK34" s="71"/>
      <c r="AL34" s="71"/>
      <c r="AM34" s="71"/>
      <c r="AN34" s="71"/>
      <c r="AO34" s="71"/>
      <c r="AP34" s="71"/>
      <c r="AQ34" s="71"/>
      <c r="AR34" s="71"/>
      <c r="AS34" s="71"/>
    </row>
    <row r="35" spans="1:45" ht="12.75" customHeight="1" x14ac:dyDescent="0.2">
      <c r="A35" s="212" t="s">
        <v>100</v>
      </c>
      <c r="B35" s="211"/>
      <c r="C35" s="211"/>
      <c r="D35" s="211"/>
      <c r="E35" s="211"/>
      <c r="F35" s="211"/>
      <c r="G35" s="211"/>
      <c r="H35" s="211"/>
      <c r="I35" s="210" t="s">
        <v>89</v>
      </c>
      <c r="J35" s="211"/>
      <c r="K35" s="211"/>
      <c r="L35" s="211"/>
      <c r="M35" s="65"/>
      <c r="N35" s="71"/>
      <c r="O35" s="209" t="s">
        <v>101</v>
      </c>
      <c r="P35" s="184"/>
      <c r="Q35" s="184"/>
      <c r="R35" s="184"/>
      <c r="S35" s="184"/>
      <c r="T35" s="184"/>
      <c r="U35" s="184"/>
      <c r="V35" s="254">
        <f>ROUND((V21-V30-V32),2)</f>
        <v>0</v>
      </c>
      <c r="W35" s="255"/>
      <c r="X35" s="255"/>
      <c r="Y35" s="255"/>
      <c r="Z35" s="73"/>
      <c r="AA35" s="254">
        <f>ROUND((AA21-AA30-AA32),2)</f>
        <v>0</v>
      </c>
      <c r="AB35" s="255"/>
      <c r="AC35" s="255"/>
      <c r="AD35" s="255"/>
      <c r="AE35" s="73"/>
      <c r="AF35" s="254">
        <f>ROUND((V35+AA35),2)</f>
        <v>0</v>
      </c>
      <c r="AG35" s="255"/>
      <c r="AH35" s="255"/>
      <c r="AI35" s="255"/>
      <c r="AJ35" s="71"/>
      <c r="AK35" s="71"/>
      <c r="AL35" s="71"/>
      <c r="AM35" s="71"/>
      <c r="AN35" s="71"/>
      <c r="AO35" s="71"/>
      <c r="AP35" s="71"/>
      <c r="AQ35" s="71"/>
      <c r="AR35" s="71"/>
      <c r="AS35" s="71"/>
    </row>
    <row r="36" spans="1:45" ht="6" customHeight="1" x14ac:dyDescent="0.2">
      <c r="A36" s="74"/>
      <c r="B36" s="74"/>
      <c r="C36" s="74"/>
      <c r="D36" s="74"/>
      <c r="E36" s="74"/>
      <c r="F36" s="74"/>
      <c r="G36" s="74"/>
      <c r="H36" s="74"/>
      <c r="I36" s="74"/>
      <c r="J36" s="74"/>
      <c r="K36" s="74"/>
      <c r="L36" s="74"/>
      <c r="M36" s="65"/>
      <c r="N36" s="71"/>
      <c r="O36" s="37"/>
      <c r="P36" s="37"/>
      <c r="Q36" s="37"/>
      <c r="R36" s="37"/>
      <c r="S36" s="37"/>
      <c r="T36" s="37"/>
      <c r="U36" s="37"/>
      <c r="V36" s="38"/>
      <c r="W36" s="38"/>
      <c r="X36" s="38"/>
      <c r="Y36" s="38"/>
      <c r="Z36" s="37"/>
      <c r="AA36" s="38"/>
      <c r="AB36" s="38"/>
      <c r="AC36" s="38"/>
      <c r="AD36" s="38"/>
      <c r="AE36" s="37"/>
      <c r="AF36" s="74"/>
      <c r="AG36" s="74"/>
      <c r="AH36" s="74"/>
      <c r="AI36" s="74"/>
      <c r="AJ36" s="71"/>
      <c r="AK36" s="71"/>
      <c r="AL36" s="71"/>
      <c r="AM36" s="71"/>
      <c r="AN36" s="71"/>
      <c r="AO36" s="71"/>
      <c r="AP36" s="71"/>
      <c r="AQ36" s="71"/>
      <c r="AR36" s="71"/>
      <c r="AS36" s="71"/>
    </row>
    <row r="37" spans="1:45" ht="3.75" customHeight="1" x14ac:dyDescent="0.2">
      <c r="A37" s="208"/>
      <c r="B37" s="184"/>
      <c r="C37" s="184"/>
      <c r="D37" s="184"/>
      <c r="E37" s="184"/>
      <c r="F37" s="184"/>
      <c r="G37" s="184"/>
      <c r="H37" s="184"/>
      <c r="I37" s="184"/>
      <c r="J37" s="184"/>
      <c r="K37" s="184"/>
      <c r="L37" s="184"/>
      <c r="M37" s="65"/>
      <c r="N37" s="71"/>
      <c r="O37" s="65"/>
      <c r="P37" s="65"/>
      <c r="Q37" s="65"/>
      <c r="R37" s="65"/>
      <c r="S37" s="65"/>
      <c r="T37" s="65"/>
      <c r="U37" s="65"/>
      <c r="V37" s="65"/>
      <c r="W37" s="65"/>
      <c r="X37" s="65"/>
      <c r="Y37" s="65"/>
      <c r="Z37" s="73"/>
      <c r="AA37" s="65"/>
      <c r="AB37" s="65"/>
      <c r="AC37" s="65"/>
      <c r="AD37" s="65"/>
      <c r="AE37" s="73"/>
      <c r="AF37" s="65"/>
      <c r="AG37" s="65"/>
      <c r="AH37" s="65"/>
      <c r="AI37" s="65"/>
      <c r="AJ37" s="65"/>
      <c r="AK37" s="65"/>
      <c r="AL37" s="65"/>
      <c r="AM37" s="65"/>
      <c r="AN37" s="65"/>
      <c r="AO37" s="65"/>
      <c r="AP37" s="65"/>
      <c r="AQ37" s="65"/>
      <c r="AR37" s="65"/>
      <c r="AS37" s="65"/>
    </row>
    <row r="38" spans="1:45" ht="12.75" customHeight="1" x14ac:dyDescent="0.2">
      <c r="A38" s="209" t="s">
        <v>102</v>
      </c>
      <c r="B38" s="184"/>
      <c r="C38" s="184"/>
      <c r="D38" s="184"/>
      <c r="E38" s="184"/>
      <c r="F38" s="184"/>
      <c r="G38" s="184"/>
      <c r="H38" s="184"/>
      <c r="I38" s="184"/>
      <c r="J38" s="184"/>
      <c r="K38" s="184"/>
      <c r="L38" s="184"/>
      <c r="M38" s="65"/>
      <c r="N38" s="65"/>
      <c r="O38" s="73" t="s">
        <v>103</v>
      </c>
      <c r="P38" s="65"/>
      <c r="Q38" s="65"/>
      <c r="R38" s="65"/>
      <c r="S38" s="65"/>
      <c r="T38" s="65"/>
      <c r="U38" s="65"/>
      <c r="V38" s="65"/>
      <c r="W38" s="65"/>
      <c r="X38" s="65"/>
      <c r="Y38" s="65"/>
      <c r="Z38" s="73"/>
      <c r="AA38" s="65"/>
      <c r="AB38" s="65"/>
      <c r="AC38" s="65"/>
      <c r="AD38" s="65"/>
      <c r="AE38" s="73"/>
      <c r="AF38" s="65"/>
      <c r="AG38" s="65"/>
      <c r="AH38" s="65"/>
      <c r="AI38" s="65"/>
      <c r="AJ38" s="65"/>
      <c r="AK38" s="65"/>
      <c r="AL38" s="65"/>
      <c r="AM38" s="65"/>
      <c r="AN38" s="65"/>
      <c r="AO38" s="65"/>
      <c r="AP38" s="65"/>
      <c r="AQ38" s="65"/>
      <c r="AR38" s="65"/>
      <c r="AS38" s="65"/>
    </row>
    <row r="39" spans="1:45" ht="24" customHeight="1" x14ac:dyDescent="0.2">
      <c r="A39" s="204"/>
      <c r="B39" s="205"/>
      <c r="C39" s="205"/>
      <c r="D39" s="205"/>
      <c r="E39" s="205"/>
      <c r="F39" s="205"/>
      <c r="G39" s="205"/>
      <c r="H39" s="205"/>
      <c r="I39" s="207"/>
      <c r="J39" s="205"/>
      <c r="K39" s="205"/>
      <c r="L39" s="205"/>
      <c r="M39" s="65"/>
      <c r="N39" s="71"/>
      <c r="O39" s="207"/>
      <c r="P39" s="205"/>
      <c r="Q39" s="205"/>
      <c r="R39" s="205"/>
      <c r="S39" s="205"/>
      <c r="T39" s="205"/>
      <c r="U39" s="259"/>
      <c r="V39" s="205"/>
      <c r="W39" s="205"/>
      <c r="X39" s="65"/>
      <c r="Y39" s="207"/>
      <c r="Z39" s="205"/>
      <c r="AA39" s="205"/>
      <c r="AB39" s="205"/>
      <c r="AC39" s="205"/>
      <c r="AD39" s="205"/>
      <c r="AE39" s="205"/>
      <c r="AF39" s="205"/>
      <c r="AG39" s="207"/>
      <c r="AH39" s="205"/>
      <c r="AI39" s="205"/>
      <c r="AJ39" s="65"/>
      <c r="AK39" s="65"/>
      <c r="AL39" s="65"/>
      <c r="AM39" s="65"/>
      <c r="AN39" s="65"/>
      <c r="AO39" s="65"/>
      <c r="AP39" s="65"/>
      <c r="AQ39" s="65"/>
      <c r="AR39" s="65"/>
      <c r="AS39" s="65"/>
    </row>
    <row r="40" spans="1:45" ht="14.25" customHeight="1" thickBot="1" x14ac:dyDescent="0.25">
      <c r="A40" s="206" t="s">
        <v>104</v>
      </c>
      <c r="B40" s="202"/>
      <c r="C40" s="202"/>
      <c r="D40" s="202"/>
      <c r="E40" s="202"/>
      <c r="F40" s="202"/>
      <c r="G40" s="202"/>
      <c r="H40" s="202"/>
      <c r="I40" s="201" t="s">
        <v>89</v>
      </c>
      <c r="J40" s="202"/>
      <c r="K40" s="202"/>
      <c r="L40" s="202"/>
      <c r="M40" s="66"/>
      <c r="N40" s="66"/>
      <c r="O40" s="39" t="s">
        <v>105</v>
      </c>
      <c r="P40" s="39"/>
      <c r="Q40" s="39"/>
      <c r="R40" s="39"/>
      <c r="S40" s="39"/>
      <c r="T40" s="66"/>
      <c r="U40" s="201" t="s">
        <v>89</v>
      </c>
      <c r="V40" s="202"/>
      <c r="W40" s="202"/>
      <c r="X40" s="66"/>
      <c r="Y40" s="39" t="s">
        <v>106</v>
      </c>
      <c r="Z40" s="39"/>
      <c r="AA40" s="39"/>
      <c r="AB40" s="39"/>
      <c r="AC40" s="39"/>
      <c r="AD40" s="39"/>
      <c r="AE40" s="66"/>
      <c r="AF40" s="39"/>
      <c r="AG40" s="181"/>
      <c r="AH40" s="256" t="s">
        <v>89</v>
      </c>
      <c r="AI40" s="257"/>
      <c r="AJ40" s="65"/>
      <c r="AK40" s="65"/>
      <c r="AL40" s="65"/>
      <c r="AM40" s="65"/>
      <c r="AN40" s="65"/>
      <c r="AO40" s="65"/>
      <c r="AP40" s="65"/>
      <c r="AQ40" s="65"/>
      <c r="AR40" s="65"/>
      <c r="AS40" s="65"/>
    </row>
    <row r="41" spans="1:45" ht="12.75" customHeight="1" x14ac:dyDescent="0.2">
      <c r="A41" s="40" t="s">
        <v>25</v>
      </c>
      <c r="B41" s="41"/>
      <c r="C41" s="41"/>
      <c r="D41" s="41"/>
      <c r="E41" s="41"/>
      <c r="F41" s="41"/>
      <c r="G41" s="41"/>
      <c r="H41" s="41"/>
      <c r="I41" s="41"/>
      <c r="J41" s="41"/>
      <c r="K41" s="41"/>
      <c r="L41" s="41"/>
      <c r="M41" s="41"/>
      <c r="N41" s="41"/>
      <c r="O41" s="41"/>
      <c r="P41" s="41"/>
      <c r="Q41" s="203" t="s">
        <v>107</v>
      </c>
      <c r="R41" s="191"/>
      <c r="S41" s="41"/>
      <c r="T41" s="41"/>
      <c r="U41" s="41"/>
      <c r="V41" s="41"/>
      <c r="W41" s="41"/>
      <c r="X41" s="42"/>
      <c r="Y41" s="41"/>
      <c r="Z41" s="41"/>
      <c r="AA41" s="41"/>
      <c r="AB41" s="41"/>
      <c r="AC41" s="41"/>
      <c r="AD41" s="41"/>
      <c r="AE41" s="41"/>
      <c r="AF41" s="41"/>
      <c r="AG41" s="41"/>
      <c r="AH41" s="41"/>
      <c r="AI41" s="25" t="str">
        <f>"Section A - Summary, Page 1 of "&amp;SUMLastPage</f>
        <v>Section A - Summary, Page 1 of 1</v>
      </c>
      <c r="AJ41" s="65"/>
      <c r="AK41" s="65"/>
      <c r="AL41" s="65"/>
      <c r="AM41" s="65"/>
      <c r="AN41" s="65"/>
      <c r="AO41" s="65"/>
      <c r="AP41" s="65"/>
      <c r="AQ41" s="65"/>
      <c r="AR41" s="65"/>
      <c r="AS41" s="65"/>
    </row>
    <row r="42" spans="1:45" ht="12.75" customHeight="1"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65"/>
      <c r="AK42" s="65"/>
      <c r="AL42" s="65"/>
      <c r="AM42" s="65"/>
      <c r="AN42" s="65"/>
      <c r="AO42" s="65"/>
      <c r="AP42" s="65"/>
      <c r="AQ42" s="65"/>
      <c r="AR42" s="65"/>
      <c r="AS42" s="65"/>
    </row>
    <row r="43" spans="1:45" ht="12.75" customHeight="1" x14ac:dyDescent="0.2">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44"/>
      <c r="AG43" s="65"/>
      <c r="AH43" s="44"/>
      <c r="AI43" s="65"/>
      <c r="AJ43" s="65"/>
      <c r="AK43" s="65"/>
      <c r="AL43" s="65"/>
      <c r="AM43" s="65"/>
      <c r="AN43" s="65"/>
      <c r="AO43" s="65"/>
      <c r="AP43" s="65"/>
      <c r="AQ43" s="65"/>
      <c r="AR43" s="65"/>
      <c r="AS43" s="65"/>
    </row>
    <row r="44" spans="1:45" ht="12.75" customHeight="1"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row>
    <row r="45" spans="1:45" ht="12.75" customHeight="1" x14ac:dyDescent="0.2">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row>
    <row r="46" spans="1:45" ht="12.75" customHeight="1"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row>
    <row r="47" spans="1:45" ht="12.75" customHeight="1"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row>
    <row r="48" spans="1:45" ht="12.75" customHeight="1"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row>
    <row r="49" spans="1:45" ht="12.75" customHeight="1"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row>
    <row r="50" spans="1:45" ht="12.75" customHeight="1"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row>
    <row r="51" spans="1:45" ht="12.75" customHeight="1"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row>
    <row r="52" spans="1:45" ht="12.75" customHeight="1"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row>
    <row r="53" spans="1:45" ht="12.75" customHeight="1"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row>
    <row r="54" spans="1:45" ht="12.75" customHeight="1"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row>
    <row r="55" spans="1:45" ht="12.75" customHeight="1"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row>
    <row r="56" spans="1:45" ht="12.75" customHeight="1"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row>
    <row r="57" spans="1:45" ht="12.75" customHeight="1"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row>
    <row r="58" spans="1:45" ht="12.75" customHeight="1"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row>
    <row r="59" spans="1:45" ht="12.75" customHeight="1"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row>
    <row r="60" spans="1:45" ht="12.75" customHeight="1"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row>
    <row r="61" spans="1:45" ht="12.75"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row>
    <row r="62" spans="1:45" ht="12.75" customHeight="1"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row>
    <row r="63" spans="1:45" ht="12.75"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row>
    <row r="64" spans="1:45" ht="12.75" customHeight="1"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row>
    <row r="65" spans="1:45" ht="12.75"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row>
    <row r="66" spans="1:45" ht="12.75" customHeight="1" x14ac:dyDescent="0.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row>
    <row r="67" spans="1:45" ht="12.75"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row>
    <row r="68" spans="1:45" ht="12.7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row>
    <row r="69" spans="1:45" ht="12.75"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row>
    <row r="70" spans="1:45" ht="12.75" customHeight="1" x14ac:dyDescent="0.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row>
    <row r="71" spans="1:45" ht="12.75"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row>
    <row r="72" spans="1:45" ht="12.7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row>
    <row r="73" spans="1:45" ht="12.7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row>
    <row r="74" spans="1:45" ht="12.7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row>
    <row r="75" spans="1:45" ht="12.7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row>
    <row r="76" spans="1:45" ht="12.7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row>
    <row r="77" spans="1:45" ht="12.7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row>
    <row r="78" spans="1:45" ht="12.7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row>
    <row r="79" spans="1:45" ht="12.7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71"/>
      <c r="AK79" s="65"/>
      <c r="AL79" s="65"/>
      <c r="AM79" s="65"/>
      <c r="AN79" s="65"/>
      <c r="AO79" s="65"/>
      <c r="AP79" s="65"/>
      <c r="AQ79" s="65"/>
      <c r="AR79" s="65"/>
      <c r="AS79" s="65"/>
    </row>
    <row r="80" spans="1:45" ht="12.7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71"/>
      <c r="AK80" s="65"/>
      <c r="AL80" s="65"/>
      <c r="AM80" s="65"/>
      <c r="AN80" s="65"/>
      <c r="AO80" s="65"/>
      <c r="AP80" s="65"/>
      <c r="AQ80" s="65"/>
      <c r="AR80" s="65"/>
      <c r="AS80" s="65"/>
    </row>
    <row r="81" spans="1:45" ht="12.7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71"/>
      <c r="AK81" s="65"/>
      <c r="AL81" s="65"/>
      <c r="AM81" s="65"/>
      <c r="AN81" s="65"/>
      <c r="AO81" s="65"/>
      <c r="AP81" s="65"/>
      <c r="AQ81" s="65"/>
      <c r="AR81" s="65"/>
      <c r="AS81" s="65"/>
    </row>
    <row r="82" spans="1:45" ht="12.7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71"/>
      <c r="AK82" s="65"/>
      <c r="AL82" s="65"/>
      <c r="AM82" s="65"/>
      <c r="AN82" s="65"/>
      <c r="AO82" s="65"/>
      <c r="AP82" s="65"/>
      <c r="AQ82" s="65"/>
      <c r="AR82" s="65"/>
      <c r="AS82" s="65"/>
    </row>
    <row r="83" spans="1:45" ht="12.7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71"/>
      <c r="AK83" s="65"/>
      <c r="AL83" s="65"/>
      <c r="AM83" s="65"/>
      <c r="AN83" s="65"/>
      <c r="AO83" s="65"/>
      <c r="AP83" s="65"/>
      <c r="AQ83" s="65"/>
      <c r="AR83" s="65"/>
      <c r="AS83" s="65"/>
    </row>
    <row r="84" spans="1:45" ht="12.7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71"/>
      <c r="AK84" s="65"/>
      <c r="AL84" s="65"/>
      <c r="AM84" s="65"/>
      <c r="AN84" s="65"/>
      <c r="AO84" s="65"/>
      <c r="AP84" s="65"/>
      <c r="AQ84" s="65"/>
      <c r="AR84" s="65"/>
      <c r="AS84" s="65"/>
    </row>
    <row r="85" spans="1:45" ht="12.7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71"/>
      <c r="AK85" s="65"/>
      <c r="AL85" s="65"/>
      <c r="AM85" s="65"/>
      <c r="AN85" s="65"/>
      <c r="AO85" s="65"/>
      <c r="AP85" s="65"/>
      <c r="AQ85" s="65"/>
      <c r="AR85" s="65"/>
      <c r="AS85" s="65"/>
    </row>
    <row r="86" spans="1:45" ht="12.7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71"/>
      <c r="AK86" s="65"/>
      <c r="AL86" s="65"/>
      <c r="AM86" s="65"/>
      <c r="AN86" s="65"/>
      <c r="AO86" s="65"/>
      <c r="AP86" s="65"/>
      <c r="AQ86" s="65"/>
      <c r="AR86" s="65"/>
      <c r="AS86" s="65"/>
    </row>
    <row r="87" spans="1:45" ht="12.7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71"/>
      <c r="AK87" s="65"/>
      <c r="AL87" s="65"/>
      <c r="AM87" s="65"/>
      <c r="AN87" s="65"/>
      <c r="AO87" s="65"/>
      <c r="AP87" s="65"/>
      <c r="AQ87" s="65"/>
      <c r="AR87" s="65"/>
      <c r="AS87" s="65"/>
    </row>
    <row r="88" spans="1:45" ht="12.7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row>
    <row r="89" spans="1:45" ht="12.7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71"/>
      <c r="AK89" s="65"/>
      <c r="AL89" s="65"/>
      <c r="AM89" s="65"/>
      <c r="AN89" s="65"/>
      <c r="AO89" s="65"/>
      <c r="AP89" s="65"/>
      <c r="AQ89" s="65"/>
      <c r="AR89" s="65"/>
      <c r="AS89" s="65"/>
    </row>
    <row r="90" spans="1:45" ht="12.7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71"/>
      <c r="AK90" s="65"/>
      <c r="AL90" s="65"/>
      <c r="AM90" s="65"/>
      <c r="AN90" s="65"/>
      <c r="AO90" s="65"/>
      <c r="AP90" s="65"/>
      <c r="AQ90" s="65"/>
      <c r="AR90" s="65"/>
      <c r="AS90" s="65"/>
    </row>
    <row r="91" spans="1:45" ht="12.7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71"/>
      <c r="AK91" s="65"/>
      <c r="AL91" s="65"/>
      <c r="AM91" s="65"/>
      <c r="AN91" s="65"/>
      <c r="AO91" s="65"/>
      <c r="AP91" s="65"/>
      <c r="AQ91" s="65"/>
      <c r="AR91" s="65"/>
      <c r="AS91" s="65"/>
    </row>
    <row r="92" spans="1:45" ht="12.7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71"/>
      <c r="AK92" s="65"/>
      <c r="AL92" s="65"/>
      <c r="AM92" s="65"/>
      <c r="AN92" s="65"/>
      <c r="AO92" s="65"/>
      <c r="AP92" s="65"/>
      <c r="AQ92" s="65"/>
      <c r="AR92" s="65"/>
      <c r="AS92" s="65"/>
    </row>
    <row r="93" spans="1:45" ht="12.7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71"/>
      <c r="AK93" s="65"/>
      <c r="AL93" s="65"/>
      <c r="AM93" s="65"/>
      <c r="AN93" s="65"/>
      <c r="AO93" s="65"/>
      <c r="AP93" s="65"/>
      <c r="AQ93" s="65"/>
      <c r="AR93" s="65"/>
      <c r="AS93" s="65"/>
    </row>
    <row r="94" spans="1:45" ht="12.7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71"/>
      <c r="AK94" s="65"/>
      <c r="AL94" s="65"/>
      <c r="AM94" s="65"/>
      <c r="AN94" s="65"/>
      <c r="AO94" s="65"/>
      <c r="AP94" s="65"/>
      <c r="AQ94" s="65"/>
      <c r="AR94" s="65"/>
      <c r="AS94" s="65"/>
    </row>
    <row r="95" spans="1:45" ht="12.7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71"/>
      <c r="AK95" s="65"/>
      <c r="AL95" s="65"/>
      <c r="AM95" s="65"/>
      <c r="AN95" s="65"/>
      <c r="AO95" s="65"/>
      <c r="AP95" s="65"/>
      <c r="AQ95" s="65"/>
      <c r="AR95" s="65"/>
      <c r="AS95" s="65"/>
    </row>
    <row r="96" spans="1:45" ht="12.7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71"/>
      <c r="AK96" s="65"/>
      <c r="AL96" s="65"/>
      <c r="AM96" s="65"/>
      <c r="AN96" s="65"/>
      <c r="AO96" s="65"/>
      <c r="AP96" s="65"/>
      <c r="AQ96" s="65"/>
      <c r="AR96" s="65"/>
      <c r="AS96" s="65"/>
    </row>
    <row r="97" spans="1:45" ht="12.7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71"/>
      <c r="AK97" s="65"/>
      <c r="AL97" s="65"/>
      <c r="AM97" s="65"/>
      <c r="AN97" s="65"/>
      <c r="AO97" s="65"/>
      <c r="AP97" s="65"/>
      <c r="AQ97" s="65"/>
      <c r="AR97" s="65"/>
      <c r="AS97" s="65"/>
    </row>
    <row r="98" spans="1:45" ht="12.7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71"/>
      <c r="AK98" s="65"/>
      <c r="AL98" s="65"/>
      <c r="AM98" s="65"/>
      <c r="AN98" s="65"/>
      <c r="AO98" s="65"/>
      <c r="AP98" s="65"/>
      <c r="AQ98" s="65"/>
      <c r="AR98" s="65"/>
      <c r="AS98" s="65"/>
    </row>
    <row r="99" spans="1:45" ht="12.7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71"/>
      <c r="AK99" s="65"/>
      <c r="AL99" s="65"/>
      <c r="AM99" s="65"/>
      <c r="AN99" s="65"/>
      <c r="AO99" s="65"/>
      <c r="AP99" s="65"/>
      <c r="AQ99" s="65"/>
      <c r="AR99" s="65"/>
      <c r="AS99" s="65"/>
    </row>
    <row r="100" spans="1:45" ht="12.7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71"/>
      <c r="AK100" s="65"/>
      <c r="AL100" s="65"/>
      <c r="AM100" s="65"/>
      <c r="AN100" s="65"/>
      <c r="AO100" s="65"/>
      <c r="AP100" s="65"/>
      <c r="AQ100" s="65"/>
      <c r="AR100" s="65"/>
      <c r="AS100" s="65"/>
    </row>
    <row r="101" spans="1:45" ht="12.7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row>
    <row r="102" spans="1:45" ht="12.7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row>
    <row r="103" spans="1:45" ht="12.7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row>
    <row r="104" spans="1:45" ht="12.7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row>
    <row r="105" spans="1:45" ht="12.7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row>
    <row r="106" spans="1:45"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row>
    <row r="107" spans="1:45"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row>
    <row r="108" spans="1:45"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row>
    <row r="109" spans="1:45"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row>
    <row r="110" spans="1:45"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row>
    <row r="111" spans="1:45"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row>
    <row r="112" spans="1:45"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row>
    <row r="113" spans="1:45"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row>
    <row r="114" spans="1:45"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row>
    <row r="115" spans="1:45"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row>
    <row r="116" spans="1:45"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row>
    <row r="117" spans="1:45"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row>
    <row r="118" spans="1:45"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row>
    <row r="119" spans="1:45"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row>
    <row r="120" spans="1:45"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row>
    <row r="121" spans="1:45"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row>
    <row r="122" spans="1:45"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row>
    <row r="123" spans="1:45"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row>
    <row r="124" spans="1:45"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row>
    <row r="125" spans="1:45"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row>
    <row r="126" spans="1:45"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row>
    <row r="127" spans="1:45"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row>
    <row r="128" spans="1:45"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row>
    <row r="129" spans="1:45"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row>
    <row r="130" spans="1:45"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row>
    <row r="131" spans="1:45"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row>
    <row r="132" spans="1:45"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row>
    <row r="133" spans="1:45"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row>
    <row r="134" spans="1:45"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row>
    <row r="135" spans="1:45"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row>
    <row r="136" spans="1:45"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row>
    <row r="137" spans="1:45"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row>
    <row r="138" spans="1:45"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row>
    <row r="139" spans="1:45"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row>
    <row r="140" spans="1:45"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row>
    <row r="141" spans="1:45"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row>
    <row r="142" spans="1:45"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row>
    <row r="143" spans="1:45"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row>
    <row r="144" spans="1:45"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row>
    <row r="145" spans="1:45"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row>
    <row r="146" spans="1:45"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row>
    <row r="147" spans="1:45"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row>
    <row r="148" spans="1:45"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row>
    <row r="149" spans="1:45"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row>
    <row r="150" spans="1:45"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row>
    <row r="151" spans="1:45"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row>
    <row r="152" spans="1:45"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row>
    <row r="153" spans="1:45"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row>
    <row r="154" spans="1:45"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row>
    <row r="155" spans="1:45"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row>
    <row r="156" spans="1:45"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row>
    <row r="157" spans="1:45"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row>
    <row r="158" spans="1:45"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row>
    <row r="159" spans="1:45"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row>
    <row r="160" spans="1:45"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row>
    <row r="161" spans="1:45"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row>
    <row r="162" spans="1:45"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row>
    <row r="163" spans="1:45"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row>
    <row r="164" spans="1:45"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row>
    <row r="165" spans="1:45"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row>
    <row r="166" spans="1:45"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row>
    <row r="167" spans="1:45"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row>
    <row r="168" spans="1:45"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row>
    <row r="169" spans="1:45"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row>
    <row r="170" spans="1:45"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row>
    <row r="171" spans="1:45"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row>
    <row r="172" spans="1:45"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row>
    <row r="173" spans="1:45"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row>
    <row r="174" spans="1:45"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row>
    <row r="175" spans="1:45"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row>
    <row r="176" spans="1:45"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row>
    <row r="177" spans="1:45"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row>
    <row r="178" spans="1:45"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row>
    <row r="179" spans="1:45"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row>
    <row r="180" spans="1:45"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row>
    <row r="181" spans="1:45"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row>
    <row r="182" spans="1:45"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row>
    <row r="183" spans="1:45"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row>
    <row r="184" spans="1:45"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row>
    <row r="185" spans="1:45"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row>
    <row r="186" spans="1:45"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row>
    <row r="187" spans="1:45"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row>
    <row r="188" spans="1:45"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row>
    <row r="189" spans="1:45"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row>
    <row r="190" spans="1:45"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row>
    <row r="191" spans="1:45"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row>
    <row r="192" spans="1:45"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row>
    <row r="193" spans="1:45"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row>
    <row r="194" spans="1:45"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row>
    <row r="195" spans="1:45"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row>
    <row r="196" spans="1:45"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row>
    <row r="197" spans="1:45"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row>
    <row r="198" spans="1:45"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row>
    <row r="199" spans="1:45"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row>
    <row r="200" spans="1:45"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row>
    <row r="201" spans="1:45"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row>
    <row r="202" spans="1:45"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row>
    <row r="203" spans="1:45"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row>
    <row r="204" spans="1:45"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row>
    <row r="205" spans="1:45"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row>
    <row r="206" spans="1:45"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row>
    <row r="207" spans="1:45"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row>
    <row r="208" spans="1:45"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row>
    <row r="209" spans="1:45"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row>
    <row r="210" spans="1:45"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row>
    <row r="211" spans="1:45"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row>
    <row r="212" spans="1:45"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row>
    <row r="213" spans="1:45"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row>
    <row r="214" spans="1:45"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row>
    <row r="215" spans="1:45"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row>
    <row r="216" spans="1:45"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row>
    <row r="217" spans="1:45"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row>
    <row r="218" spans="1:45"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row>
    <row r="219" spans="1:45"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row>
    <row r="220" spans="1:45"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row>
    <row r="221" spans="1:45"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row>
    <row r="222" spans="1:45"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row>
    <row r="223" spans="1:45"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row>
    <row r="224" spans="1:45"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row>
    <row r="225" spans="1:45"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row>
    <row r="226" spans="1:45"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row>
    <row r="227" spans="1:45"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row>
    <row r="228" spans="1:45"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row>
    <row r="229" spans="1:45"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row>
    <row r="230" spans="1:45"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row>
    <row r="231" spans="1:45"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row>
    <row r="232" spans="1:45"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row>
    <row r="233" spans="1:45"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row>
    <row r="234" spans="1:45"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row>
    <row r="235" spans="1:45"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row>
    <row r="236" spans="1:45"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row>
    <row r="237" spans="1:45"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row>
    <row r="238" spans="1:45"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row>
    <row r="239" spans="1:45"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row>
    <row r="240" spans="1:45"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row>
    <row r="241" spans="1:45"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row>
    <row r="242" spans="1:45"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row>
    <row r="243" spans="1:45"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row>
    <row r="244" spans="1:45"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row>
    <row r="245" spans="1:45"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row>
    <row r="246" spans="1:45"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row>
    <row r="247" spans="1:45"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row>
    <row r="248" spans="1:45"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row>
    <row r="249" spans="1:45"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row>
    <row r="250" spans="1:45"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row>
    <row r="251" spans="1:45"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row>
    <row r="252" spans="1:45"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row>
    <row r="253" spans="1:45"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row>
    <row r="254" spans="1:45"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row>
    <row r="255" spans="1:45"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row>
    <row r="256" spans="1:45"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row>
    <row r="257" spans="1:45"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row>
    <row r="258" spans="1:45"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row>
    <row r="259" spans="1:45"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row>
    <row r="260" spans="1:45"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row>
    <row r="261" spans="1:45"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row>
    <row r="262" spans="1:45"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row>
    <row r="263" spans="1:45"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row>
    <row r="264" spans="1:45"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row>
    <row r="265" spans="1:45"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row>
    <row r="266" spans="1:45"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row>
    <row r="267" spans="1:45"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row>
    <row r="268" spans="1:45"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row>
    <row r="269" spans="1:45"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row>
    <row r="270" spans="1:45"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row>
    <row r="271" spans="1:45"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row>
    <row r="272" spans="1:45"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row>
    <row r="273" spans="1:45"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row>
    <row r="274" spans="1:45"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row>
    <row r="275" spans="1:45"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row>
    <row r="276" spans="1:45"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row>
    <row r="277" spans="1:45"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row>
    <row r="278" spans="1:45"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row>
    <row r="279" spans="1:45"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row>
    <row r="280" spans="1:45"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row>
    <row r="281" spans="1:45"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row>
    <row r="282" spans="1:45"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row>
    <row r="283" spans="1:45"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row>
    <row r="284" spans="1:45"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row>
    <row r="285" spans="1:45"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row>
    <row r="286" spans="1:45"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row>
    <row r="287" spans="1:45"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row>
    <row r="288" spans="1:45"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row>
    <row r="289" spans="1:45"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row>
    <row r="290" spans="1:45"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row>
    <row r="291" spans="1:45"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row>
    <row r="292" spans="1:45"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row>
    <row r="293" spans="1:45"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row>
    <row r="294" spans="1:45"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row>
    <row r="295" spans="1:45"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row>
    <row r="296" spans="1:45"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row>
    <row r="297" spans="1:45"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row>
    <row r="298" spans="1:45"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row>
    <row r="299" spans="1:45"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row>
    <row r="300" spans="1:45"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row>
    <row r="301" spans="1:45"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row>
    <row r="302" spans="1:45"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row>
    <row r="303" spans="1:45"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row>
    <row r="304" spans="1:45"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row>
    <row r="305" spans="1:45"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row>
    <row r="306" spans="1:45"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row>
    <row r="307" spans="1:45"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row>
    <row r="308" spans="1:45"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row>
    <row r="309" spans="1:45"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row>
    <row r="310" spans="1:45"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row>
    <row r="311" spans="1:45"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row>
    <row r="312" spans="1:45"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row>
    <row r="313" spans="1:45"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row>
    <row r="314" spans="1:45"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row>
    <row r="315" spans="1:45"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row>
    <row r="316" spans="1:45"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row>
    <row r="317" spans="1:45"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row>
    <row r="318" spans="1:45"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row>
    <row r="319" spans="1:45"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row>
    <row r="320" spans="1:45"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row>
    <row r="321" spans="1:45"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row>
    <row r="322" spans="1:45"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row>
    <row r="323" spans="1:45"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row>
    <row r="324" spans="1:45"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row>
    <row r="325" spans="1:45"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row>
    <row r="326" spans="1:45"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row>
    <row r="327" spans="1:45"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row>
    <row r="328" spans="1:45"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row>
    <row r="329" spans="1:45"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row>
    <row r="330" spans="1:45"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row>
    <row r="331" spans="1:45"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row>
    <row r="332" spans="1:45"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row>
    <row r="333" spans="1:45"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row>
    <row r="334" spans="1:45"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row>
    <row r="335" spans="1:45"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row>
    <row r="336" spans="1:45"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row>
    <row r="337" spans="1:45"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row>
    <row r="338" spans="1:45"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row>
    <row r="339" spans="1:45"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row>
    <row r="340" spans="1:45"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row>
    <row r="341" spans="1:45"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row>
    <row r="342" spans="1:45"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row>
    <row r="343" spans="1:45"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row>
    <row r="344" spans="1:45"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row>
    <row r="345" spans="1:45"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row>
    <row r="346" spans="1:45"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row>
    <row r="347" spans="1:45"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row>
    <row r="348" spans="1:45"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row>
    <row r="349" spans="1:45"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row>
    <row r="350" spans="1:45"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row>
    <row r="351" spans="1:45"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row>
    <row r="352" spans="1:45"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row>
    <row r="353" spans="1:45"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row>
    <row r="354" spans="1:45"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row>
    <row r="355" spans="1:45"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row>
    <row r="356" spans="1:45"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row>
    <row r="357" spans="1:45"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row>
    <row r="358" spans="1:45"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row>
    <row r="359" spans="1:45"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row>
    <row r="360" spans="1:45"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row>
    <row r="361" spans="1:45"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row>
    <row r="362" spans="1:45"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row>
    <row r="363" spans="1:45"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row>
    <row r="364" spans="1:45"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row>
    <row r="365" spans="1:45"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row>
    <row r="366" spans="1:45"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row>
    <row r="367" spans="1:45"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row>
    <row r="368" spans="1:45"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row>
    <row r="369" spans="1:45"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row>
    <row r="370" spans="1:45"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row>
    <row r="371" spans="1:45"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row>
    <row r="372" spans="1:45"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row>
    <row r="373" spans="1:45"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row>
    <row r="374" spans="1:45"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row>
    <row r="375" spans="1:45"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row>
    <row r="376" spans="1:45"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row>
    <row r="377" spans="1:45"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row>
    <row r="378" spans="1:45"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row>
    <row r="379" spans="1:45"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row>
    <row r="380" spans="1:45"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row>
    <row r="381" spans="1:45"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row>
    <row r="382" spans="1:45"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row>
    <row r="383" spans="1:45"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row>
    <row r="384" spans="1:45"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row>
    <row r="385" spans="1:45"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row>
    <row r="386" spans="1:45"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row>
    <row r="387" spans="1:45"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row>
    <row r="388" spans="1:45"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row>
    <row r="389" spans="1:45"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row>
    <row r="390" spans="1:45"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row>
    <row r="391" spans="1:45"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row>
    <row r="392" spans="1:45"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row>
    <row r="393" spans="1:45"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row>
    <row r="394" spans="1:45"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row>
    <row r="395" spans="1:45"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row>
    <row r="396" spans="1:45"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row>
    <row r="397" spans="1:45"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row>
    <row r="398" spans="1:45"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row>
    <row r="399" spans="1:45"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row>
    <row r="400" spans="1:45"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row>
    <row r="401" spans="1:45"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row>
    <row r="402" spans="1:45"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row>
    <row r="403" spans="1:45"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row>
    <row r="404" spans="1:45"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row>
    <row r="405" spans="1:45"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row>
    <row r="406" spans="1:45"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row>
    <row r="407" spans="1:45"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row>
    <row r="408" spans="1:45"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row>
    <row r="409" spans="1:45"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row>
    <row r="410" spans="1:45"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row>
    <row r="411" spans="1:45"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row>
    <row r="412" spans="1:45"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row>
    <row r="413" spans="1:45"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row>
    <row r="414" spans="1:45"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row>
    <row r="415" spans="1:45"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row>
    <row r="416" spans="1:45"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row>
    <row r="417" spans="1:45"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row>
    <row r="418" spans="1:45"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row>
    <row r="419" spans="1:45"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row>
    <row r="420" spans="1:45"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row>
    <row r="421" spans="1:45"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row>
    <row r="422" spans="1:45"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row>
    <row r="423" spans="1:45"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row>
    <row r="424" spans="1:45"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row>
    <row r="425" spans="1:45"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row>
    <row r="426" spans="1:45"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row>
    <row r="427" spans="1:45"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row>
    <row r="428" spans="1:45"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row>
    <row r="429" spans="1:45"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row>
    <row r="430" spans="1:45"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row>
    <row r="431" spans="1:45"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row>
    <row r="432" spans="1:45"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row>
    <row r="433" spans="1:45"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row>
    <row r="434" spans="1:45"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row>
    <row r="435" spans="1:45"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row>
    <row r="436" spans="1:45"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row>
    <row r="437" spans="1:45"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row>
    <row r="438" spans="1:45"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row>
    <row r="439" spans="1:45"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row>
    <row r="440" spans="1:45"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row>
    <row r="441" spans="1:45"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row>
    <row r="442" spans="1:45"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row>
    <row r="443" spans="1:45"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row>
    <row r="444" spans="1:45"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row>
    <row r="445" spans="1:45"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row>
    <row r="446" spans="1:45"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row>
    <row r="447" spans="1:45"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row>
    <row r="448" spans="1:45"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row>
    <row r="449" spans="1:45"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row>
    <row r="450" spans="1:45"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row>
    <row r="451" spans="1:45"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row>
    <row r="452" spans="1:45"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row>
    <row r="453" spans="1:45"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row>
    <row r="454" spans="1:45"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row>
    <row r="455" spans="1:45"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row>
    <row r="456" spans="1:45"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row>
    <row r="457" spans="1:45"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row>
    <row r="458" spans="1:45"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row>
    <row r="459" spans="1:45"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row>
    <row r="460" spans="1:45"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row>
    <row r="461" spans="1:45"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row>
    <row r="462" spans="1:45"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row>
    <row r="463" spans="1:45"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row>
    <row r="464" spans="1:45"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row>
    <row r="465" spans="1:45"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row>
    <row r="466" spans="1:45"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row>
    <row r="467" spans="1:45"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row>
    <row r="468" spans="1:45"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row>
    <row r="469" spans="1:45"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row>
    <row r="470" spans="1:45"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row>
    <row r="471" spans="1:45"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row>
    <row r="472" spans="1:45"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row>
    <row r="473" spans="1:45"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row>
    <row r="474" spans="1:45"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row>
    <row r="475" spans="1:45"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row>
    <row r="476" spans="1:45"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row>
    <row r="477" spans="1:45"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row>
    <row r="478" spans="1:45"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row>
    <row r="479" spans="1:45"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row>
    <row r="480" spans="1:45"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row>
    <row r="481" spans="1:45"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row>
    <row r="482" spans="1:45"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row>
    <row r="483" spans="1:45"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row>
    <row r="484" spans="1:45"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row>
    <row r="485" spans="1:45"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row>
    <row r="486" spans="1:45"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row>
    <row r="487" spans="1:45"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row>
    <row r="488" spans="1:45"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row>
    <row r="489" spans="1:45"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row>
    <row r="490" spans="1:45"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row>
    <row r="491" spans="1:45"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row>
    <row r="492" spans="1:45"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row>
    <row r="493" spans="1:45"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row>
    <row r="494" spans="1:45"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row>
    <row r="495" spans="1:45"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row>
    <row r="496" spans="1:45"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row>
    <row r="497" spans="1:45"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row>
    <row r="498" spans="1:45"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row>
    <row r="499" spans="1:45"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row>
    <row r="500" spans="1:45"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row>
    <row r="501" spans="1:45"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row>
    <row r="502" spans="1:45"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row>
    <row r="503" spans="1:45"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row>
    <row r="504" spans="1:45"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row>
    <row r="505" spans="1:45"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row>
    <row r="506" spans="1:45"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row>
    <row r="507" spans="1:45"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row>
    <row r="508" spans="1:45"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row>
    <row r="509" spans="1:45"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row>
    <row r="510" spans="1:45"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row>
    <row r="511" spans="1:45"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row>
    <row r="512" spans="1:45"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row>
    <row r="513" spans="1:45"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row>
    <row r="514" spans="1:45"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row>
    <row r="515" spans="1:45"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row>
    <row r="516" spans="1:45"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row>
    <row r="517" spans="1:45"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row>
    <row r="518" spans="1:45"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row>
    <row r="519" spans="1:45"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row>
    <row r="520" spans="1:45"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row>
    <row r="521" spans="1:45"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row>
    <row r="522" spans="1:45"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row>
    <row r="523" spans="1:45"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row>
    <row r="524" spans="1:45"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row>
    <row r="525" spans="1:45"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row>
    <row r="526" spans="1:45"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row>
    <row r="527" spans="1:45"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row>
    <row r="528" spans="1:45"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row>
    <row r="529" spans="1:45"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row>
    <row r="530" spans="1:45"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row>
    <row r="531" spans="1:45"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row>
    <row r="532" spans="1:45"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row>
    <row r="533" spans="1:45"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row>
    <row r="534" spans="1:45"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row>
    <row r="535" spans="1:45"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row>
    <row r="536" spans="1:45"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row>
    <row r="537" spans="1:45"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row>
    <row r="538" spans="1:45"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row>
    <row r="539" spans="1:45"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row>
    <row r="540" spans="1:45"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row>
    <row r="541" spans="1:45"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row>
    <row r="542" spans="1:45"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row>
    <row r="543" spans="1:45"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row>
    <row r="544" spans="1:45"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row>
    <row r="545" spans="1:45"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row>
    <row r="546" spans="1:45"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row>
    <row r="547" spans="1:45"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row>
    <row r="548" spans="1:45"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row>
    <row r="549" spans="1:45"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row>
    <row r="550" spans="1:45"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row>
    <row r="551" spans="1:45"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row>
    <row r="552" spans="1:45"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row>
    <row r="553" spans="1:45"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row>
    <row r="554" spans="1:45"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row>
    <row r="555" spans="1:45"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row>
    <row r="556" spans="1:45"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row>
    <row r="557" spans="1:45"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row>
    <row r="558" spans="1:45"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row>
    <row r="559" spans="1:45"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row>
    <row r="560" spans="1:45"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row>
    <row r="561" spans="1:45"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row>
    <row r="562" spans="1:45"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row>
    <row r="563" spans="1:45"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row>
    <row r="564" spans="1:45"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row>
    <row r="565" spans="1:45"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row>
    <row r="566" spans="1:45"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row>
    <row r="567" spans="1:45"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row>
    <row r="568" spans="1:45"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row>
    <row r="569" spans="1:45"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row>
    <row r="570" spans="1:45"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row>
    <row r="571" spans="1:45"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row>
    <row r="572" spans="1:45"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row>
    <row r="573" spans="1:45"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row>
    <row r="574" spans="1:45"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row>
    <row r="575" spans="1:45"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row>
    <row r="576" spans="1:45"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row>
    <row r="577" spans="1:45"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row>
    <row r="578" spans="1:45"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row>
    <row r="579" spans="1:45"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row>
    <row r="580" spans="1:45"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row>
    <row r="581" spans="1:45"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row>
    <row r="582" spans="1:45"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row>
    <row r="583" spans="1:45"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row>
    <row r="584" spans="1:45"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row>
    <row r="585" spans="1:45"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row>
    <row r="586" spans="1:45"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row>
    <row r="587" spans="1:45"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row>
    <row r="588" spans="1:45"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row>
    <row r="589" spans="1:45"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row>
    <row r="590" spans="1:45"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row>
    <row r="591" spans="1:45"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row>
    <row r="592" spans="1:45"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row>
    <row r="593" spans="1:45"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row>
    <row r="594" spans="1:45"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row>
    <row r="595" spans="1:45"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row>
    <row r="596" spans="1:45"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row>
    <row r="597" spans="1:45"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row>
    <row r="598" spans="1:45"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row>
    <row r="599" spans="1:45"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row>
    <row r="600" spans="1:45"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row>
    <row r="601" spans="1:45"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row>
    <row r="602" spans="1:45"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row>
    <row r="603" spans="1:45"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row>
    <row r="604" spans="1:45"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row>
    <row r="605" spans="1:45"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row>
    <row r="606" spans="1:45"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row>
    <row r="607" spans="1:45"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row>
    <row r="608" spans="1:45"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row>
    <row r="609" spans="1:45"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row>
    <row r="610" spans="1:45"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row>
    <row r="611" spans="1:45"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row>
    <row r="612" spans="1:45"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row>
    <row r="613" spans="1:45"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row>
    <row r="614" spans="1:45"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row>
    <row r="615" spans="1:45"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row>
    <row r="616" spans="1:45"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row>
    <row r="617" spans="1:45"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row>
    <row r="618" spans="1:45"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row>
    <row r="619" spans="1:45"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row>
    <row r="620" spans="1:45"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row>
    <row r="621" spans="1:45"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row>
    <row r="622" spans="1:45"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row>
    <row r="623" spans="1:45"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row>
    <row r="624" spans="1:45"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row>
    <row r="625" spans="1:45"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row>
    <row r="626" spans="1:45"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row>
    <row r="627" spans="1:45"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row>
    <row r="628" spans="1:45"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row>
    <row r="629" spans="1:45"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row>
    <row r="630" spans="1:45"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row>
    <row r="631" spans="1:45"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row>
    <row r="632" spans="1:45"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row>
    <row r="633" spans="1:45"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row>
    <row r="634" spans="1:45"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row>
    <row r="635" spans="1:45"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row>
    <row r="636" spans="1:45"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row>
    <row r="637" spans="1:45"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row>
    <row r="638" spans="1:45"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row>
    <row r="639" spans="1:45"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row>
    <row r="640" spans="1:45"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row>
    <row r="641" spans="1:45"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row>
    <row r="642" spans="1:45"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row>
    <row r="643" spans="1:45"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row>
    <row r="644" spans="1:45"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row>
    <row r="645" spans="1:45"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row>
    <row r="646" spans="1:45"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row>
    <row r="647" spans="1:45"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row>
    <row r="648" spans="1:45"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row>
    <row r="649" spans="1:45"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row>
    <row r="650" spans="1:45"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row>
    <row r="651" spans="1:45"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row>
    <row r="652" spans="1:45"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row>
    <row r="653" spans="1:45"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row>
    <row r="654" spans="1:45"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row>
    <row r="655" spans="1:45"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row>
    <row r="656" spans="1:45"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row>
    <row r="657" spans="1:45"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row>
    <row r="658" spans="1:45"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row>
    <row r="659" spans="1:45"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row>
    <row r="660" spans="1:45"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row>
    <row r="661" spans="1:45"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row>
    <row r="662" spans="1:45"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row>
    <row r="663" spans="1:45"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row>
    <row r="664" spans="1:45"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row>
    <row r="665" spans="1:45"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row>
    <row r="666" spans="1:45"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row>
    <row r="667" spans="1:45"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row>
    <row r="668" spans="1:45"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row>
    <row r="669" spans="1:45"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row>
    <row r="670" spans="1:45"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row>
    <row r="671" spans="1:45"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row>
    <row r="672" spans="1:45"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row>
    <row r="673" spans="1:45"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row>
    <row r="674" spans="1:45"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row>
    <row r="675" spans="1:45"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row>
    <row r="676" spans="1:45"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row>
    <row r="677" spans="1:45"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row>
    <row r="678" spans="1:45"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row>
    <row r="679" spans="1:45"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row>
    <row r="680" spans="1:45"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row>
    <row r="681" spans="1:45"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row>
    <row r="682" spans="1:45"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row>
    <row r="683" spans="1:45"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row>
    <row r="684" spans="1:45"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row>
    <row r="685" spans="1:45"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row>
    <row r="686" spans="1:45"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row>
    <row r="687" spans="1:45"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row>
    <row r="688" spans="1:45"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row>
    <row r="689" spans="1:45"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row>
    <row r="690" spans="1:45"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row>
    <row r="691" spans="1:45"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row>
    <row r="692" spans="1:45"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row>
    <row r="693" spans="1:45"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row>
    <row r="694" spans="1:45"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row>
    <row r="695" spans="1:45"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row>
    <row r="696" spans="1:45"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row>
    <row r="697" spans="1:45"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row>
    <row r="698" spans="1:45"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row>
    <row r="699" spans="1:45"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row>
    <row r="700" spans="1:45"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row>
    <row r="701" spans="1:45"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row>
    <row r="702" spans="1:45"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row>
    <row r="703" spans="1:45"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row>
    <row r="704" spans="1:45"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row>
    <row r="705" spans="1:45"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row>
    <row r="706" spans="1:45"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row>
    <row r="707" spans="1:45"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row>
    <row r="708" spans="1:45"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row>
    <row r="709" spans="1:45"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row>
    <row r="710" spans="1:45"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row>
    <row r="711" spans="1:45"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row>
    <row r="712" spans="1:45"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row>
    <row r="713" spans="1:45"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row>
    <row r="714" spans="1:45"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row>
    <row r="715" spans="1:45"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row>
    <row r="716" spans="1:45"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row>
    <row r="717" spans="1:45"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row>
    <row r="718" spans="1:45"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row>
    <row r="719" spans="1:45"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row>
    <row r="720" spans="1:45"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row>
    <row r="721" spans="1:45"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row>
    <row r="722" spans="1:45"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row>
    <row r="723" spans="1:45"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row>
    <row r="724" spans="1:45"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row>
    <row r="725" spans="1:45"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row>
    <row r="726" spans="1:45"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row>
    <row r="727" spans="1:45"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row>
    <row r="728" spans="1:45"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row>
    <row r="729" spans="1:45"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row>
    <row r="730" spans="1:45"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row>
    <row r="731" spans="1:45"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row>
    <row r="732" spans="1:45"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row>
    <row r="733" spans="1:45"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row>
    <row r="734" spans="1:45"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row>
    <row r="735" spans="1:45"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row>
    <row r="736" spans="1:45"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row>
    <row r="737" spans="1:45"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row>
    <row r="738" spans="1:45"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row>
    <row r="739" spans="1:45"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row>
    <row r="740" spans="1:45"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row>
    <row r="741" spans="1:45"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row>
    <row r="742" spans="1:45"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row>
    <row r="743" spans="1:45"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row>
    <row r="744" spans="1:45"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row>
    <row r="745" spans="1:45"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row>
    <row r="746" spans="1:45"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row>
    <row r="747" spans="1:45"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row>
    <row r="748" spans="1:45"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row>
    <row r="749" spans="1:45"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row>
    <row r="750" spans="1:45"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row>
    <row r="751" spans="1:45"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row>
    <row r="752" spans="1:45"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row>
    <row r="753" spans="1:45"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row>
    <row r="754" spans="1:45"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row>
    <row r="755" spans="1:45"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row>
    <row r="756" spans="1:45"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row>
    <row r="757" spans="1:45"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row>
    <row r="758" spans="1:45"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row>
    <row r="759" spans="1:45"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row>
    <row r="760" spans="1:45"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row>
    <row r="761" spans="1:45"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row>
    <row r="762" spans="1:45"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row>
    <row r="763" spans="1:45"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row>
    <row r="764" spans="1:45"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row>
    <row r="765" spans="1:45"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row>
    <row r="766" spans="1:45"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row>
    <row r="767" spans="1:45"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row>
    <row r="768" spans="1:45"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row>
    <row r="769" spans="1:45"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row>
    <row r="770" spans="1:45"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row>
    <row r="771" spans="1:45"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row>
    <row r="772" spans="1:45"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row>
    <row r="773" spans="1:45"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row>
    <row r="774" spans="1:45"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row>
    <row r="775" spans="1:45"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row>
    <row r="776" spans="1:45"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row>
    <row r="777" spans="1:45"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row>
    <row r="778" spans="1:45"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row>
    <row r="779" spans="1:45"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row>
    <row r="780" spans="1:45"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row>
    <row r="781" spans="1:45"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row>
    <row r="782" spans="1:45"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row>
    <row r="783" spans="1:45"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row>
    <row r="784" spans="1:45"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row>
    <row r="785" spans="1:45"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row>
    <row r="786" spans="1:45"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row>
    <row r="787" spans="1:45"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row>
    <row r="788" spans="1:45"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row>
    <row r="789" spans="1:45"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row>
    <row r="790" spans="1:45"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row>
    <row r="791" spans="1:45"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row>
    <row r="792" spans="1:45"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row>
    <row r="793" spans="1:45"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row>
    <row r="794" spans="1:45"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row>
    <row r="795" spans="1:45"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row>
    <row r="796" spans="1:45"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row>
    <row r="797" spans="1:45"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row>
    <row r="798" spans="1:45"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row>
    <row r="799" spans="1:45"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row>
    <row r="800" spans="1:45"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row>
    <row r="801" spans="1:45"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row>
    <row r="802" spans="1:45"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row>
    <row r="803" spans="1:45"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row>
    <row r="804" spans="1:45"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row>
    <row r="805" spans="1:45"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row>
    <row r="806" spans="1:45"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row>
    <row r="807" spans="1:45"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row>
    <row r="808" spans="1:45"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row>
    <row r="809" spans="1:45"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row>
    <row r="810" spans="1:45"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row>
    <row r="811" spans="1:45"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row>
    <row r="812" spans="1:45"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row>
    <row r="813" spans="1:45"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row>
    <row r="814" spans="1:45"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row>
    <row r="815" spans="1:45"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row>
    <row r="816" spans="1:45"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row>
    <row r="817" spans="1:45"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row>
    <row r="818" spans="1:45"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row>
    <row r="819" spans="1:45"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row>
    <row r="820" spans="1:45"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row>
    <row r="821" spans="1:45"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row>
    <row r="822" spans="1:45"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row>
    <row r="823" spans="1:45"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row>
    <row r="824" spans="1:45"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row>
    <row r="825" spans="1:45"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row>
    <row r="826" spans="1:45"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row>
    <row r="827" spans="1:45"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row>
    <row r="828" spans="1:45"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row>
    <row r="829" spans="1:45"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row>
    <row r="830" spans="1:45"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row>
    <row r="831" spans="1:45"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row>
    <row r="832" spans="1:45"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row>
    <row r="833" spans="1:45"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row>
    <row r="834" spans="1:45"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row>
    <row r="835" spans="1:45"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row>
    <row r="836" spans="1:45"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row>
    <row r="837" spans="1:45"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row>
    <row r="838" spans="1:45"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row>
    <row r="839" spans="1:45"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row>
    <row r="840" spans="1:45"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row>
    <row r="841" spans="1:45"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row>
    <row r="842" spans="1:45"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row>
    <row r="843" spans="1:45"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row>
    <row r="844" spans="1:45"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row>
    <row r="845" spans="1:45"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row>
    <row r="846" spans="1:45"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row>
    <row r="847" spans="1:45"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row>
    <row r="848" spans="1:45"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row>
    <row r="849" spans="1:45"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row>
    <row r="850" spans="1:45"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row>
    <row r="851" spans="1:45"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row>
    <row r="852" spans="1:45"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row>
    <row r="853" spans="1:45"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row>
    <row r="854" spans="1:45"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row>
    <row r="855" spans="1:45"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row>
    <row r="856" spans="1:45"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row>
    <row r="857" spans="1:45"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row>
    <row r="858" spans="1:45"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row>
    <row r="859" spans="1:45"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row>
    <row r="860" spans="1:45"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row>
    <row r="861" spans="1:45"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row>
    <row r="862" spans="1:45"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row>
    <row r="863" spans="1:45"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row>
    <row r="864" spans="1:45"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row>
    <row r="865" spans="1:45"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row>
    <row r="866" spans="1:45"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row>
    <row r="867" spans="1:45"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row>
    <row r="868" spans="1:45"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row>
    <row r="869" spans="1:45"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row>
    <row r="870" spans="1:45"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row>
    <row r="871" spans="1:45"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row>
    <row r="872" spans="1:45"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row>
    <row r="873" spans="1:45"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row>
    <row r="874" spans="1:45"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row>
    <row r="875" spans="1:45"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row>
    <row r="876" spans="1:45"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row>
    <row r="877" spans="1:45"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row>
    <row r="878" spans="1:45"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row>
    <row r="879" spans="1:45"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row>
    <row r="880" spans="1:45"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row>
    <row r="881" spans="1:45"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row>
    <row r="882" spans="1:45"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row>
    <row r="883" spans="1:45"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row>
    <row r="884" spans="1:45"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row>
    <row r="885" spans="1:45"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row>
    <row r="886" spans="1:45"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row>
    <row r="887" spans="1:45"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row>
    <row r="888" spans="1:45"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row>
    <row r="889" spans="1:45"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row>
    <row r="890" spans="1:45"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row>
    <row r="891" spans="1:45"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row>
    <row r="892" spans="1:45"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row>
    <row r="893" spans="1:45"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row>
    <row r="894" spans="1:45"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row>
    <row r="895" spans="1:45"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row>
    <row r="896" spans="1:45"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row>
    <row r="897" spans="1:45"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row>
    <row r="898" spans="1:45"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row>
    <row r="899" spans="1:45"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row>
    <row r="900" spans="1:45"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row>
    <row r="901" spans="1:45"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row>
    <row r="902" spans="1:45"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row>
    <row r="903" spans="1:45"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row>
    <row r="904" spans="1:45"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row>
    <row r="905" spans="1:45"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row>
    <row r="906" spans="1:45"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row>
    <row r="907" spans="1:45"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row>
    <row r="908" spans="1:45"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row>
    <row r="909" spans="1:45"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row>
    <row r="910" spans="1:45"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row>
    <row r="911" spans="1:45"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row>
    <row r="912" spans="1:45"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row>
    <row r="913" spans="1:45"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row>
    <row r="914" spans="1:45"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row>
    <row r="915" spans="1:45"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row>
    <row r="916" spans="1:45"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row>
    <row r="917" spans="1:45"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row>
    <row r="918" spans="1:45"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row>
    <row r="919" spans="1:45"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row>
    <row r="920" spans="1:45"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row>
    <row r="921" spans="1:45"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row>
    <row r="922" spans="1:45"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row>
    <row r="923" spans="1:45"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row>
    <row r="924" spans="1:45"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row>
    <row r="925" spans="1:45"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row>
    <row r="926" spans="1:45"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row>
    <row r="927" spans="1:45"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row>
    <row r="928" spans="1:45"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row>
    <row r="929" spans="1:45"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row>
    <row r="930" spans="1:45"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row>
    <row r="931" spans="1:45"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row>
    <row r="932" spans="1:45"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row>
    <row r="933" spans="1:45"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row>
    <row r="934" spans="1:45"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row>
    <row r="935" spans="1:45"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row>
    <row r="936" spans="1:45"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row>
    <row r="937" spans="1:45"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row>
    <row r="938" spans="1:45"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row>
    <row r="939" spans="1:45"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row>
    <row r="940" spans="1:45"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row>
    <row r="941" spans="1:45"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row>
    <row r="942" spans="1:45"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row>
    <row r="943" spans="1:45"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row>
    <row r="944" spans="1:45"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row>
    <row r="945" spans="1:45"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row>
    <row r="946" spans="1:45"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row>
    <row r="947" spans="1:45"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row>
    <row r="948" spans="1:45"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row>
    <row r="949" spans="1:45"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row>
    <row r="950" spans="1:45"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row>
    <row r="951" spans="1:45"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row>
    <row r="952" spans="1:45"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row>
    <row r="953" spans="1:45"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row>
    <row r="954" spans="1:45"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row>
    <row r="955" spans="1:45"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row>
    <row r="956" spans="1:45"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row>
    <row r="957" spans="1:45"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row>
    <row r="958" spans="1:45"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row>
    <row r="959" spans="1:45"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row>
    <row r="960" spans="1:45"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row>
    <row r="961" spans="1:45"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row>
    <row r="962" spans="1:45"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row>
    <row r="963" spans="1:45"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row>
    <row r="964" spans="1:45"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row>
    <row r="965" spans="1:45"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row>
    <row r="966" spans="1:45"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row>
    <row r="967" spans="1:45"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row>
    <row r="968" spans="1:45"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row>
    <row r="969" spans="1:45"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row>
    <row r="970" spans="1:45"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row>
    <row r="971" spans="1:45"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row>
    <row r="972" spans="1:45"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row>
    <row r="973" spans="1:45"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row>
    <row r="974" spans="1:45"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row>
    <row r="975" spans="1:45"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row>
    <row r="976" spans="1:45"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row>
    <row r="977" spans="1:45"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row>
    <row r="978" spans="1:45"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row>
    <row r="979" spans="1:45"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row>
    <row r="980" spans="1:45"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row>
    <row r="981" spans="1:45"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row>
    <row r="982" spans="1:45"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row>
    <row r="983" spans="1:45"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row>
    <row r="984" spans="1:45"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row>
    <row r="985" spans="1:45"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row>
    <row r="986" spans="1:45"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row>
    <row r="987" spans="1:45"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row>
    <row r="988" spans="1:45"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row>
    <row r="989" spans="1:45"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row>
    <row r="990" spans="1:45"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row>
    <row r="991" spans="1:45"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row>
    <row r="992" spans="1:45"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row>
    <row r="993" spans="1:45"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row>
    <row r="994" spans="1:45"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row>
    <row r="995" spans="1:45"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row>
    <row r="996" spans="1:45"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row>
    <row r="997" spans="1:45"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row>
    <row r="998" spans="1:45"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row>
    <row r="999" spans="1:45"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row>
    <row r="1000" spans="1:45"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row>
  </sheetData>
  <sheetProtection algorithmName="SHA-512" hashValue="/GO9QdIr2FwVWKxs9tjMp+b4t1EHLovavCg4FEL7uVrweHOMkeTa82e0HoHWdeJCYH8t0iOOas2u15v7fmkMsw==" saltValue="gyiCFPwGL+mo36T5N7JSfA==" spinCount="100000" sheet="1" objects="1" scenarios="1"/>
  <mergeCells count="157">
    <mergeCell ref="AF26:AI26"/>
    <mergeCell ref="AF27:AI27"/>
    <mergeCell ref="AG39:AI39"/>
    <mergeCell ref="AA25:AD25"/>
    <mergeCell ref="AF28:AI28"/>
    <mergeCell ref="AF25:AI25"/>
    <mergeCell ref="AA22:AD22"/>
    <mergeCell ref="AA23:AD23"/>
    <mergeCell ref="AA27:AD27"/>
    <mergeCell ref="AA28:AD28"/>
    <mergeCell ref="AF22:AI22"/>
    <mergeCell ref="AA26:AD26"/>
    <mergeCell ref="Y39:AF39"/>
    <mergeCell ref="AF23:AI23"/>
    <mergeCell ref="AF24:AI24"/>
    <mergeCell ref="AA24:AD24"/>
    <mergeCell ref="V25:Y25"/>
    <mergeCell ref="AF30:AI30"/>
    <mergeCell ref="U39:W39"/>
    <mergeCell ref="AF29:AI29"/>
    <mergeCell ref="AF31:AI31"/>
    <mergeCell ref="AA30:AD30"/>
    <mergeCell ref="AA31:AD31"/>
    <mergeCell ref="AA29:AD29"/>
    <mergeCell ref="AF19:AI19"/>
    <mergeCell ref="AF20:AI20"/>
    <mergeCell ref="V17:Y17"/>
    <mergeCell ref="V16:Y16"/>
    <mergeCell ref="AA20:AD20"/>
    <mergeCell ref="AA19:AD19"/>
    <mergeCell ref="AA17:AD17"/>
    <mergeCell ref="AA18:AD18"/>
    <mergeCell ref="V24:Y24"/>
    <mergeCell ref="V23:Y23"/>
    <mergeCell ref="V22:Y22"/>
    <mergeCell ref="U40:W40"/>
    <mergeCell ref="AF32:AI32"/>
    <mergeCell ref="AA32:AD32"/>
    <mergeCell ref="AF34:AI34"/>
    <mergeCell ref="AF35:AI35"/>
    <mergeCell ref="V32:Y32"/>
    <mergeCell ref="AA35:AD35"/>
    <mergeCell ref="AA34:AD34"/>
    <mergeCell ref="V35:Y35"/>
    <mergeCell ref="V34:Y34"/>
    <mergeCell ref="AH40:AI40"/>
    <mergeCell ref="AD4:AI4"/>
    <mergeCell ref="AC4:AC7"/>
    <mergeCell ref="AD9:AI9"/>
    <mergeCell ref="V9:AB9"/>
    <mergeCell ref="AD5:AI5"/>
    <mergeCell ref="AH6:AI6"/>
    <mergeCell ref="AH7:AI7"/>
    <mergeCell ref="AF10:AI10"/>
    <mergeCell ref="V5:AB5"/>
    <mergeCell ref="V7:AB7"/>
    <mergeCell ref="AD8:AI8"/>
    <mergeCell ref="U8:AC8"/>
    <mergeCell ref="AD11:AE11"/>
    <mergeCell ref="AF11:AI11"/>
    <mergeCell ref="V11:AB11"/>
    <mergeCell ref="AC9:AC11"/>
    <mergeCell ref="AF15:AI15"/>
    <mergeCell ref="AA15:AD15"/>
    <mergeCell ref="P16:U16"/>
    <mergeCell ref="O18:U18"/>
    <mergeCell ref="P17:U17"/>
    <mergeCell ref="V18:Y18"/>
    <mergeCell ref="O14:U14"/>
    <mergeCell ref="V14:Y14"/>
    <mergeCell ref="AF14:AI14"/>
    <mergeCell ref="AF18:AI18"/>
    <mergeCell ref="AA16:AD16"/>
    <mergeCell ref="AA14:AD14"/>
    <mergeCell ref="AF16:AI16"/>
    <mergeCell ref="AF17:AI17"/>
    <mergeCell ref="A14:L14"/>
    <mergeCell ref="A12:AI12"/>
    <mergeCell ref="A13:AI13"/>
    <mergeCell ref="O15:U15"/>
    <mergeCell ref="V15:Y15"/>
    <mergeCell ref="AF21:AI21"/>
    <mergeCell ref="AA21:AD21"/>
    <mergeCell ref="A3:AI3"/>
    <mergeCell ref="Q2:AA2"/>
    <mergeCell ref="U4:AB4"/>
    <mergeCell ref="V10:AB10"/>
    <mergeCell ref="U9:U11"/>
    <mergeCell ref="V6:AB6"/>
    <mergeCell ref="U5:U7"/>
    <mergeCell ref="D10:I10"/>
    <mergeCell ref="J4:J11"/>
    <mergeCell ref="D9:I9"/>
    <mergeCell ref="D11:I11"/>
    <mergeCell ref="T4:T11"/>
    <mergeCell ref="P11:S11"/>
    <mergeCell ref="P6:S6"/>
    <mergeCell ref="G7:I7"/>
    <mergeCell ref="D8:I8"/>
    <mergeCell ref="B6:I6"/>
    <mergeCell ref="B5:I5"/>
    <mergeCell ref="P5:S5"/>
    <mergeCell ref="A4:I4"/>
    <mergeCell ref="K4:S4"/>
    <mergeCell ref="B7:E7"/>
    <mergeCell ref="K7:S7"/>
    <mergeCell ref="L8:S8"/>
    <mergeCell ref="L9:S9"/>
    <mergeCell ref="L10:S10"/>
    <mergeCell ref="I32:L32"/>
    <mergeCell ref="A33:H33"/>
    <mergeCell ref="I33:L33"/>
    <mergeCell ref="A34:H34"/>
    <mergeCell ref="I34:L34"/>
    <mergeCell ref="V21:Y21"/>
    <mergeCell ref="O23:U23"/>
    <mergeCell ref="O24:U24"/>
    <mergeCell ref="P21:U21"/>
    <mergeCell ref="P22:T22"/>
    <mergeCell ref="N22:O22"/>
    <mergeCell ref="A15:L23"/>
    <mergeCell ref="A24:L24"/>
    <mergeCell ref="O20:U20"/>
    <mergeCell ref="P19:U19"/>
    <mergeCell ref="V20:Y20"/>
    <mergeCell ref="V19:Y19"/>
    <mergeCell ref="P25:U25"/>
    <mergeCell ref="V31:Y31"/>
    <mergeCell ref="V30:Y30"/>
    <mergeCell ref="V29:Y29"/>
    <mergeCell ref="V26:Y26"/>
    <mergeCell ref="V27:Y27"/>
    <mergeCell ref="V28:Y28"/>
    <mergeCell ref="I40:L40"/>
    <mergeCell ref="Q41:R41"/>
    <mergeCell ref="A39:H39"/>
    <mergeCell ref="A40:H40"/>
    <mergeCell ref="I39:L39"/>
    <mergeCell ref="O39:T39"/>
    <mergeCell ref="A37:L37"/>
    <mergeCell ref="A38:L38"/>
    <mergeCell ref="I25:L25"/>
    <mergeCell ref="A25:H25"/>
    <mergeCell ref="P30:U30"/>
    <mergeCell ref="O29:U29"/>
    <mergeCell ref="O35:U35"/>
    <mergeCell ref="A32:H32"/>
    <mergeCell ref="A29:K31"/>
    <mergeCell ref="P28:U28"/>
    <mergeCell ref="P27:U27"/>
    <mergeCell ref="P26:U26"/>
    <mergeCell ref="O31:U31"/>
    <mergeCell ref="O32:U32"/>
    <mergeCell ref="A35:H35"/>
    <mergeCell ref="I35:L35"/>
    <mergeCell ref="A27:L27"/>
    <mergeCell ref="A28:L28"/>
  </mergeCells>
  <printOptions horizontalCentered="1"/>
  <pageMargins left="0.5" right="0.5" top="0.5" bottom="0.5" header="0.5" footer="0.5"/>
  <pageSetup scale="93"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80"/>
  </sheetPr>
  <dimension ref="A1:AK1000"/>
  <sheetViews>
    <sheetView showGridLines="0" showZeros="0" zoomScaleNormal="100" workbookViewId="0">
      <selection activeCell="N108" sqref="N108"/>
    </sheetView>
  </sheetViews>
  <sheetFormatPr defaultColWidth="17.28515625" defaultRowHeight="15" customHeight="1" x14ac:dyDescent="0.2"/>
  <cols>
    <col min="1" max="1" width="3.5703125" customWidth="1"/>
    <col min="2" max="2" width="3" bestFit="1" customWidth="1"/>
    <col min="3" max="3" width="11.140625" customWidth="1"/>
    <col min="4" max="8" width="3.7109375" customWidth="1"/>
    <col min="9" max="9" width="4.28515625" customWidth="1"/>
    <col min="10" max="15" width="6.85546875" customWidth="1"/>
    <col min="16" max="16" width="0.5703125" customWidth="1"/>
    <col min="17" max="18" width="6.85546875" customWidth="1"/>
    <col min="19" max="22" width="3.42578125" customWidth="1"/>
    <col min="23" max="26" width="6.85546875" customWidth="1"/>
    <col min="27" max="27" width="8.28515625" hidden="1" customWidth="1"/>
    <col min="28" max="28" width="14.5703125" customWidth="1"/>
    <col min="29" max="31" width="5.7109375" customWidth="1"/>
    <col min="32" max="32" width="14.5703125" customWidth="1"/>
    <col min="33" max="37" width="5.7109375" customWidth="1"/>
  </cols>
  <sheetData>
    <row r="1" spans="1:37" ht="22.5" customHeight="1" x14ac:dyDescent="0.35">
      <c r="A1" s="69" t="s">
        <v>52</v>
      </c>
      <c r="B1" s="34"/>
      <c r="C1" s="34"/>
      <c r="D1" s="34"/>
      <c r="E1" s="34"/>
      <c r="F1" s="34"/>
      <c r="G1" s="34"/>
      <c r="H1" s="34"/>
      <c r="I1" s="34"/>
      <c r="J1" s="34"/>
      <c r="K1" s="34"/>
      <c r="L1" s="34"/>
      <c r="M1" s="34"/>
      <c r="N1" s="34"/>
      <c r="O1" s="34"/>
      <c r="P1" s="34"/>
      <c r="Q1" s="34"/>
      <c r="R1" s="34"/>
      <c r="S1" s="34"/>
      <c r="T1" s="34"/>
      <c r="U1" s="34"/>
      <c r="V1" s="34"/>
      <c r="W1" s="34"/>
      <c r="X1" s="34"/>
      <c r="Y1" s="34"/>
      <c r="Z1" s="34"/>
      <c r="AA1" s="45" t="s">
        <v>108</v>
      </c>
      <c r="AB1" s="65"/>
      <c r="AC1" s="65"/>
      <c r="AD1" s="65"/>
      <c r="AE1" s="65"/>
      <c r="AF1" s="65"/>
      <c r="AG1" s="65"/>
      <c r="AH1" s="65"/>
      <c r="AI1" s="65"/>
      <c r="AJ1" s="65"/>
      <c r="AK1" s="65"/>
    </row>
    <row r="2" spans="1:37" ht="15.75" customHeight="1" x14ac:dyDescent="0.25">
      <c r="A2" s="70" t="s">
        <v>1</v>
      </c>
      <c r="B2" s="76"/>
      <c r="C2" s="76"/>
      <c r="D2" s="76"/>
      <c r="E2" s="76"/>
      <c r="F2" s="76"/>
      <c r="G2" s="76"/>
      <c r="H2" s="76"/>
      <c r="I2" s="76"/>
      <c r="J2" s="76"/>
      <c r="K2" s="76"/>
      <c r="L2" s="76"/>
      <c r="M2" s="76"/>
      <c r="N2" s="76"/>
      <c r="O2" s="76"/>
      <c r="P2" s="76"/>
      <c r="Q2" s="76"/>
      <c r="R2" s="76"/>
      <c r="S2" s="76"/>
      <c r="T2" s="76"/>
      <c r="U2" s="76"/>
      <c r="V2" s="76"/>
      <c r="W2" s="76"/>
      <c r="X2" s="76"/>
      <c r="Y2" s="76"/>
      <c r="Z2" s="35"/>
      <c r="AA2" s="46" t="s">
        <v>109</v>
      </c>
      <c r="AB2" s="65"/>
      <c r="AC2" s="65"/>
      <c r="AD2" s="65"/>
      <c r="AE2" s="65"/>
      <c r="AF2" s="65"/>
      <c r="AG2" s="65"/>
      <c r="AH2" s="65"/>
      <c r="AI2" s="65"/>
      <c r="AJ2" s="65"/>
      <c r="AK2" s="65"/>
    </row>
    <row r="3" spans="1:37" ht="8.25" customHeight="1" x14ac:dyDescent="0.2">
      <c r="A3" s="75"/>
      <c r="B3" s="75"/>
      <c r="C3" s="75"/>
      <c r="D3" s="75"/>
      <c r="E3" s="75"/>
      <c r="F3" s="75"/>
      <c r="G3" s="75"/>
      <c r="H3" s="75"/>
      <c r="I3" s="75"/>
      <c r="J3" s="75"/>
      <c r="K3" s="75"/>
      <c r="L3" s="75"/>
      <c r="M3" s="75"/>
      <c r="N3" s="75"/>
      <c r="O3" s="75"/>
      <c r="P3" s="75"/>
      <c r="Q3" s="75"/>
      <c r="R3" s="75"/>
      <c r="S3" s="75"/>
      <c r="T3" s="75"/>
      <c r="U3" s="75"/>
      <c r="V3" s="75"/>
      <c r="W3" s="75"/>
      <c r="X3" s="75"/>
      <c r="Y3" s="75"/>
      <c r="Z3" s="75"/>
      <c r="AA3" s="65"/>
      <c r="AB3" s="65"/>
      <c r="AC3" s="65"/>
      <c r="AD3" s="65"/>
      <c r="AE3" s="65"/>
      <c r="AF3" s="65"/>
      <c r="AG3" s="65"/>
      <c r="AH3" s="65"/>
      <c r="AI3" s="65"/>
      <c r="AJ3" s="65"/>
      <c r="AK3" s="65"/>
    </row>
    <row r="4" spans="1:37" ht="18" customHeight="1" x14ac:dyDescent="0.25">
      <c r="A4" s="71" t="s">
        <v>110</v>
      </c>
      <c r="B4" s="71"/>
      <c r="C4" s="71"/>
      <c r="D4" s="298">
        <f>ContractorName</f>
        <v>0</v>
      </c>
      <c r="E4" s="205"/>
      <c r="F4" s="205"/>
      <c r="G4" s="205"/>
      <c r="H4" s="205"/>
      <c r="I4" s="205"/>
      <c r="J4" s="205"/>
      <c r="K4" s="205"/>
      <c r="L4" s="47"/>
      <c r="M4" s="71"/>
      <c r="N4" s="71" t="s">
        <v>57</v>
      </c>
      <c r="O4" s="71"/>
      <c r="P4" s="71"/>
      <c r="Q4" s="276">
        <f>ContractNumber</f>
        <v>0</v>
      </c>
      <c r="R4" s="205"/>
      <c r="S4" s="205"/>
      <c r="T4" s="205"/>
      <c r="U4" s="205"/>
      <c r="V4" s="65"/>
      <c r="W4" s="22" t="s">
        <v>111</v>
      </c>
      <c r="X4" s="71"/>
      <c r="Y4" s="65"/>
      <c r="Z4" s="65"/>
      <c r="AA4" s="65"/>
      <c r="AB4" s="65"/>
      <c r="AC4" s="65"/>
      <c r="AD4" s="65"/>
      <c r="AE4" s="65"/>
      <c r="AF4" s="65"/>
      <c r="AG4" s="65"/>
      <c r="AH4" s="65"/>
      <c r="AI4" s="65"/>
      <c r="AJ4" s="65"/>
      <c r="AK4" s="65"/>
    </row>
    <row r="5" spans="1:37" ht="18" customHeight="1" x14ac:dyDescent="0.25">
      <c r="A5" s="71" t="s">
        <v>112</v>
      </c>
      <c r="B5" s="71"/>
      <c r="C5" s="71"/>
      <c r="D5" s="299">
        <f>ProjectName1</f>
        <v>0</v>
      </c>
      <c r="E5" s="239"/>
      <c r="F5" s="239"/>
      <c r="G5" s="239"/>
      <c r="H5" s="239"/>
      <c r="I5" s="239"/>
      <c r="J5" s="239"/>
      <c r="K5" s="239"/>
      <c r="L5" s="47"/>
      <c r="M5" s="71"/>
      <c r="N5" s="71"/>
      <c r="O5" s="71"/>
      <c r="P5" s="71"/>
      <c r="Q5" s="71"/>
      <c r="R5" s="71"/>
      <c r="S5" s="71"/>
      <c r="T5" s="71"/>
      <c r="U5" s="71"/>
      <c r="V5" s="71"/>
      <c r="W5" s="185" t="s">
        <v>113</v>
      </c>
      <c r="X5" s="186"/>
      <c r="Y5" s="186"/>
      <c r="Z5" s="186"/>
      <c r="AA5" s="65"/>
      <c r="AB5" s="65"/>
      <c r="AC5" s="65"/>
      <c r="AD5" s="65"/>
      <c r="AE5" s="65"/>
      <c r="AF5" s="65"/>
      <c r="AG5" s="65"/>
      <c r="AH5" s="65"/>
      <c r="AI5" s="65"/>
      <c r="AJ5" s="65"/>
      <c r="AK5" s="65"/>
    </row>
    <row r="6" spans="1:37" ht="18" customHeight="1" x14ac:dyDescent="0.2">
      <c r="A6" s="65"/>
      <c r="B6" s="65"/>
      <c r="C6" s="65"/>
      <c r="D6" s="297">
        <f>ProjectName2</f>
        <v>0</v>
      </c>
      <c r="E6" s="239"/>
      <c r="F6" s="239"/>
      <c r="G6" s="239"/>
      <c r="H6" s="239"/>
      <c r="I6" s="239"/>
      <c r="J6" s="239"/>
      <c r="K6" s="239"/>
      <c r="L6" s="71"/>
      <c r="M6" s="71"/>
      <c r="N6" s="71" t="s">
        <v>58</v>
      </c>
      <c r="O6" s="71"/>
      <c r="P6" s="71"/>
      <c r="Q6" s="276">
        <f>AlternateNumber</f>
        <v>0</v>
      </c>
      <c r="R6" s="205"/>
      <c r="S6" s="205"/>
      <c r="T6" s="205"/>
      <c r="U6" s="205"/>
      <c r="V6" s="65"/>
      <c r="W6" s="78" t="s">
        <v>59</v>
      </c>
      <c r="X6" s="65"/>
      <c r="Y6" s="264">
        <f>RequestNumber</f>
        <v>0</v>
      </c>
      <c r="Z6" s="265"/>
      <c r="AA6" s="65"/>
      <c r="AB6" s="65"/>
      <c r="AC6" s="65"/>
      <c r="AD6" s="65"/>
      <c r="AE6" s="65"/>
      <c r="AF6" s="65"/>
      <c r="AG6" s="65"/>
      <c r="AH6" s="65"/>
      <c r="AI6" s="65"/>
      <c r="AJ6" s="65"/>
      <c r="AK6" s="65"/>
    </row>
    <row r="7" spans="1:37" ht="18" customHeight="1" x14ac:dyDescent="0.2">
      <c r="A7" s="71" t="s">
        <v>114</v>
      </c>
      <c r="B7" s="71"/>
      <c r="C7" s="71"/>
      <c r="D7" s="299">
        <f>ProjectLocation</f>
        <v>0</v>
      </c>
      <c r="E7" s="239"/>
      <c r="F7" s="239"/>
      <c r="G7" s="239"/>
      <c r="H7" s="239"/>
      <c r="I7" s="239"/>
      <c r="J7" s="239"/>
      <c r="K7" s="239"/>
      <c r="L7" s="47"/>
      <c r="M7" s="71"/>
      <c r="N7" s="71"/>
      <c r="O7" s="71"/>
      <c r="P7" s="71"/>
      <c r="Q7" s="71"/>
      <c r="R7" s="71"/>
      <c r="S7" s="71"/>
      <c r="T7" s="71"/>
      <c r="U7" s="71"/>
      <c r="V7" s="71"/>
      <c r="W7" s="71" t="s">
        <v>61</v>
      </c>
      <c r="X7" s="77">
        <f>SUMLastPage+1</f>
        <v>2</v>
      </c>
      <c r="Y7" s="43" t="s">
        <v>115</v>
      </c>
      <c r="Z7" s="72">
        <f>LastPage</f>
        <v>1</v>
      </c>
      <c r="AA7" s="36">
        <v>1</v>
      </c>
      <c r="AB7" s="65"/>
      <c r="AC7" s="65"/>
      <c r="AD7" s="65"/>
      <c r="AE7" s="65"/>
      <c r="AF7" s="65"/>
      <c r="AG7" s="65"/>
      <c r="AH7" s="65"/>
      <c r="AI7" s="65"/>
      <c r="AJ7" s="65"/>
      <c r="AK7" s="65"/>
    </row>
    <row r="8" spans="1:37" ht="13.5" customHeight="1" x14ac:dyDescent="0.2">
      <c r="A8" s="66"/>
      <c r="B8" s="66"/>
      <c r="C8" s="66"/>
      <c r="D8" s="66"/>
      <c r="E8" s="66"/>
      <c r="F8" s="66"/>
      <c r="G8" s="66"/>
      <c r="H8" s="66"/>
      <c r="I8" s="66"/>
      <c r="J8" s="66"/>
      <c r="K8" s="66"/>
      <c r="L8" s="66"/>
      <c r="M8" s="66"/>
      <c r="N8" s="66"/>
      <c r="O8" s="66"/>
      <c r="P8" s="66"/>
      <c r="Q8" s="66"/>
      <c r="R8" s="66"/>
      <c r="S8" s="66"/>
      <c r="T8" s="66"/>
      <c r="U8" s="66"/>
      <c r="V8" s="66"/>
      <c r="W8" s="66"/>
      <c r="X8" s="66"/>
      <c r="Y8" s="66"/>
      <c r="Z8" s="66"/>
      <c r="AA8" s="65"/>
      <c r="AB8" s="65"/>
      <c r="AC8" s="65"/>
      <c r="AD8" s="65"/>
      <c r="AE8" s="65"/>
      <c r="AF8" s="65"/>
      <c r="AG8" s="65"/>
      <c r="AH8" s="65"/>
      <c r="AI8" s="65"/>
      <c r="AJ8" s="65"/>
      <c r="AK8" s="65"/>
    </row>
    <row r="9" spans="1:37" ht="12.75" customHeight="1" x14ac:dyDescent="0.2">
      <c r="A9" s="80"/>
      <c r="B9" s="43"/>
      <c r="C9" s="285" t="s">
        <v>116</v>
      </c>
      <c r="D9" s="190"/>
      <c r="E9" s="191"/>
      <c r="F9" s="191"/>
      <c r="G9" s="191"/>
      <c r="H9" s="191"/>
      <c r="I9" s="287"/>
      <c r="J9" s="274" t="s">
        <v>117</v>
      </c>
      <c r="K9" s="265"/>
      <c r="L9" s="265"/>
      <c r="M9" s="265"/>
      <c r="N9" s="265"/>
      <c r="O9" s="275"/>
      <c r="P9" s="48"/>
      <c r="Q9" s="274" t="s">
        <v>118</v>
      </c>
      <c r="R9" s="265"/>
      <c r="S9" s="265"/>
      <c r="T9" s="265"/>
      <c r="U9" s="265"/>
      <c r="V9" s="265"/>
      <c r="W9" s="265"/>
      <c r="X9" s="265"/>
      <c r="Y9" s="265"/>
      <c r="Z9" s="275"/>
      <c r="AA9" s="65"/>
      <c r="AB9" s="65"/>
      <c r="AC9" s="65"/>
      <c r="AD9" s="65"/>
      <c r="AE9" s="65"/>
      <c r="AF9" s="65"/>
      <c r="AG9" s="65"/>
      <c r="AH9" s="65"/>
      <c r="AI9" s="65"/>
      <c r="AJ9" s="65"/>
      <c r="AK9" s="65"/>
    </row>
    <row r="10" spans="1:37" ht="12.75" customHeight="1" x14ac:dyDescent="0.2">
      <c r="A10" s="49" t="s">
        <v>119</v>
      </c>
      <c r="B10" s="77" t="s">
        <v>120</v>
      </c>
      <c r="C10" s="286"/>
      <c r="D10" s="204" t="s">
        <v>121</v>
      </c>
      <c r="E10" s="205"/>
      <c r="F10" s="205"/>
      <c r="G10" s="205"/>
      <c r="H10" s="205"/>
      <c r="I10" s="261"/>
      <c r="J10" s="284" t="s">
        <v>122</v>
      </c>
      <c r="K10" s="263"/>
      <c r="L10" s="284" t="s">
        <v>123</v>
      </c>
      <c r="M10" s="263"/>
      <c r="N10" s="284" t="s">
        <v>124</v>
      </c>
      <c r="O10" s="263"/>
      <c r="P10" s="50"/>
      <c r="Q10" s="273" t="s">
        <v>125</v>
      </c>
      <c r="R10" s="263"/>
      <c r="S10" s="273" t="s">
        <v>126</v>
      </c>
      <c r="T10" s="263"/>
      <c r="U10" s="273" t="s">
        <v>127</v>
      </c>
      <c r="V10" s="263"/>
      <c r="W10" s="273" t="s">
        <v>128</v>
      </c>
      <c r="X10" s="263"/>
      <c r="Y10" s="273" t="s">
        <v>129</v>
      </c>
      <c r="Z10" s="263"/>
      <c r="AA10" s="65"/>
      <c r="AB10" s="65"/>
      <c r="AC10" s="65"/>
      <c r="AD10" s="65"/>
      <c r="AE10" s="65"/>
      <c r="AF10" s="65"/>
      <c r="AG10" s="65"/>
      <c r="AH10" s="65"/>
      <c r="AI10" s="65"/>
      <c r="AJ10" s="65"/>
      <c r="AK10" s="65"/>
    </row>
    <row r="11" spans="1:37" ht="25.5" customHeight="1" x14ac:dyDescent="0.2">
      <c r="A11" s="49" t="s">
        <v>130</v>
      </c>
      <c r="B11" s="83" t="s">
        <v>131</v>
      </c>
      <c r="C11" s="51" t="s">
        <v>132</v>
      </c>
      <c r="D11" s="204" t="s">
        <v>133</v>
      </c>
      <c r="E11" s="205"/>
      <c r="F11" s="205"/>
      <c r="G11" s="205"/>
      <c r="H11" s="205"/>
      <c r="I11" s="261"/>
      <c r="J11" s="271" t="s">
        <v>134</v>
      </c>
      <c r="K11" s="261"/>
      <c r="L11" s="271" t="s">
        <v>135</v>
      </c>
      <c r="M11" s="261"/>
      <c r="N11" s="271" t="s">
        <v>136</v>
      </c>
      <c r="O11" s="261"/>
      <c r="P11" s="52"/>
      <c r="Q11" s="271" t="s">
        <v>137</v>
      </c>
      <c r="R11" s="261"/>
      <c r="S11" s="271" t="s">
        <v>138</v>
      </c>
      <c r="T11" s="261"/>
      <c r="U11" s="271" t="s">
        <v>139</v>
      </c>
      <c r="V11" s="261"/>
      <c r="W11" s="271" t="s">
        <v>140</v>
      </c>
      <c r="X11" s="261"/>
      <c r="Y11" s="271" t="s">
        <v>141</v>
      </c>
      <c r="Z11" s="261"/>
      <c r="AA11" s="65"/>
      <c r="AB11" s="65"/>
      <c r="AC11" s="65"/>
      <c r="AD11" s="65"/>
      <c r="AE11" s="65"/>
      <c r="AF11" s="65"/>
      <c r="AG11" s="65"/>
      <c r="AH11" s="65"/>
      <c r="AI11" s="65"/>
      <c r="AJ11" s="65"/>
      <c r="AK11" s="65"/>
    </row>
    <row r="12" spans="1:37" ht="12.75" customHeight="1" x14ac:dyDescent="0.2">
      <c r="A12" s="53">
        <v>1</v>
      </c>
      <c r="B12" s="3"/>
      <c r="C12" s="54" t="s">
        <v>142</v>
      </c>
      <c r="D12" s="300" t="s">
        <v>143</v>
      </c>
      <c r="E12" s="205"/>
      <c r="F12" s="205"/>
      <c r="G12" s="205"/>
      <c r="H12" s="205"/>
      <c r="I12" s="261"/>
      <c r="J12" s="278"/>
      <c r="K12" s="231"/>
      <c r="L12" s="278"/>
      <c r="M12" s="231"/>
      <c r="N12" s="280">
        <f t="shared" ref="N12:N34" si="0">J12+L12</f>
        <v>0</v>
      </c>
      <c r="O12" s="263"/>
      <c r="P12" s="55"/>
      <c r="Q12" s="277">
        <f t="shared" ref="Q12:Q34" si="1">W12+Y12</f>
        <v>0</v>
      </c>
      <c r="R12" s="261"/>
      <c r="S12" s="260">
        <f>IF(N12=0,0,('C - Schedule of Values Details'!Q12+'C - Schedule of Values Details'!S12)/N12)</f>
        <v>0</v>
      </c>
      <c r="T12" s="261"/>
      <c r="U12" s="260">
        <f t="shared" ref="U12:U34" si="2">IF(N12=0,0,IF(Q12=0,0,Q12/N12))</f>
        <v>0</v>
      </c>
      <c r="V12" s="261"/>
      <c r="W12" s="262">
        <f>'C - Schedule of Values Details'!W12</f>
        <v>0</v>
      </c>
      <c r="X12" s="263"/>
      <c r="Y12" s="262">
        <f>'C - Schedule of Values Details'!Y12</f>
        <v>0</v>
      </c>
      <c r="Z12" s="263"/>
      <c r="AA12" s="65"/>
      <c r="AB12" s="65"/>
      <c r="AC12" s="65"/>
      <c r="AD12" s="65"/>
      <c r="AE12" s="65"/>
      <c r="AF12" s="65"/>
      <c r="AG12" s="65"/>
      <c r="AH12" s="65"/>
      <c r="AI12" s="65"/>
      <c r="AJ12" s="65"/>
      <c r="AK12" s="65"/>
    </row>
    <row r="13" spans="1:37" ht="12.75" customHeight="1" x14ac:dyDescent="0.2">
      <c r="A13" s="56">
        <f t="shared" ref="A13:A34" si="3">A12+1</f>
        <v>2</v>
      </c>
      <c r="B13" s="3"/>
      <c r="C13" s="54" t="s">
        <v>144</v>
      </c>
      <c r="D13" s="46" t="s">
        <v>145</v>
      </c>
      <c r="E13" s="65"/>
      <c r="F13" s="65"/>
      <c r="G13" s="65"/>
      <c r="H13" s="65"/>
      <c r="I13" s="65"/>
      <c r="J13" s="278"/>
      <c r="K13" s="231"/>
      <c r="L13" s="278"/>
      <c r="M13" s="231"/>
      <c r="N13" s="280">
        <f t="shared" si="0"/>
        <v>0</v>
      </c>
      <c r="O13" s="263"/>
      <c r="P13" s="55"/>
      <c r="Q13" s="270">
        <f t="shared" si="1"/>
        <v>0</v>
      </c>
      <c r="R13" s="261"/>
      <c r="S13" s="260">
        <f>IF(N13=0,0,('C - Schedule of Values Details'!Q13+'C - Schedule of Values Details'!S13)/N13)</f>
        <v>0</v>
      </c>
      <c r="T13" s="261"/>
      <c r="U13" s="260">
        <f t="shared" si="2"/>
        <v>0</v>
      </c>
      <c r="V13" s="261"/>
      <c r="W13" s="262">
        <f>'C - Schedule of Values Details'!W13</f>
        <v>0</v>
      </c>
      <c r="X13" s="263"/>
      <c r="Y13" s="262">
        <f>'C - Schedule of Values Details'!Y13</f>
        <v>0</v>
      </c>
      <c r="Z13" s="263"/>
      <c r="AA13" s="65"/>
      <c r="AB13" s="65"/>
      <c r="AC13" s="65"/>
      <c r="AD13" s="65"/>
      <c r="AE13" s="65"/>
      <c r="AF13" s="65"/>
      <c r="AG13" s="65"/>
      <c r="AH13" s="65"/>
      <c r="AI13" s="65"/>
      <c r="AJ13" s="65"/>
      <c r="AK13" s="65"/>
    </row>
    <row r="14" spans="1:37" ht="12.75" customHeight="1" x14ac:dyDescent="0.2">
      <c r="A14" s="56">
        <f t="shared" si="3"/>
        <v>3</v>
      </c>
      <c r="B14" s="3"/>
      <c r="C14" s="54" t="s">
        <v>146</v>
      </c>
      <c r="D14" s="301" t="s">
        <v>147</v>
      </c>
      <c r="E14" s="239"/>
      <c r="F14" s="239"/>
      <c r="G14" s="239"/>
      <c r="H14" s="239"/>
      <c r="I14" s="263"/>
      <c r="J14" s="278"/>
      <c r="K14" s="231"/>
      <c r="L14" s="278"/>
      <c r="M14" s="231"/>
      <c r="N14" s="280">
        <f t="shared" si="0"/>
        <v>0</v>
      </c>
      <c r="O14" s="263"/>
      <c r="P14" s="55"/>
      <c r="Q14" s="270">
        <f t="shared" si="1"/>
        <v>0</v>
      </c>
      <c r="R14" s="261"/>
      <c r="S14" s="260">
        <f>IF(N14=0,0,('C - Schedule of Values Details'!Q14+'C - Schedule of Values Details'!S14)/N14)</f>
        <v>0</v>
      </c>
      <c r="T14" s="261"/>
      <c r="U14" s="260">
        <f t="shared" si="2"/>
        <v>0</v>
      </c>
      <c r="V14" s="261"/>
      <c r="W14" s="262">
        <f>'C - Schedule of Values Details'!W14</f>
        <v>0</v>
      </c>
      <c r="X14" s="263"/>
      <c r="Y14" s="262">
        <f>'C - Schedule of Values Details'!Y14</f>
        <v>0</v>
      </c>
      <c r="Z14" s="263"/>
      <c r="AA14" s="65"/>
      <c r="AB14" s="65"/>
      <c r="AC14" s="65"/>
      <c r="AD14" s="65"/>
      <c r="AE14" s="65"/>
      <c r="AF14" s="65"/>
      <c r="AG14" s="65"/>
      <c r="AH14" s="65"/>
      <c r="AI14" s="65"/>
      <c r="AJ14" s="65"/>
      <c r="AK14" s="65"/>
    </row>
    <row r="15" spans="1:37" ht="12.75" customHeight="1" x14ac:dyDescent="0.2">
      <c r="A15" s="56">
        <f t="shared" si="3"/>
        <v>4</v>
      </c>
      <c r="B15" s="3"/>
      <c r="C15" s="54" t="s">
        <v>148</v>
      </c>
      <c r="D15" s="301" t="s">
        <v>149</v>
      </c>
      <c r="E15" s="239"/>
      <c r="F15" s="239"/>
      <c r="G15" s="239"/>
      <c r="H15" s="239"/>
      <c r="I15" s="263"/>
      <c r="J15" s="278"/>
      <c r="K15" s="231"/>
      <c r="L15" s="278"/>
      <c r="M15" s="231"/>
      <c r="N15" s="280">
        <f t="shared" si="0"/>
        <v>0</v>
      </c>
      <c r="O15" s="263"/>
      <c r="P15" s="55"/>
      <c r="Q15" s="270">
        <f t="shared" si="1"/>
        <v>0</v>
      </c>
      <c r="R15" s="261"/>
      <c r="S15" s="260">
        <f>IF(N15=0,0,('C - Schedule of Values Details'!Q15+'C - Schedule of Values Details'!S15)/N15)</f>
        <v>0</v>
      </c>
      <c r="T15" s="261"/>
      <c r="U15" s="260">
        <f t="shared" si="2"/>
        <v>0</v>
      </c>
      <c r="V15" s="261"/>
      <c r="W15" s="262">
        <f>'C - Schedule of Values Details'!W15</f>
        <v>0</v>
      </c>
      <c r="X15" s="263"/>
      <c r="Y15" s="262">
        <f>'C - Schedule of Values Details'!Y15</f>
        <v>0</v>
      </c>
      <c r="Z15" s="263"/>
      <c r="AA15" s="65"/>
      <c r="AB15" s="65"/>
      <c r="AC15" s="65"/>
      <c r="AD15" s="65"/>
      <c r="AE15" s="65"/>
      <c r="AF15" s="65"/>
      <c r="AG15" s="65"/>
      <c r="AH15" s="65"/>
      <c r="AI15" s="65"/>
      <c r="AJ15" s="65"/>
      <c r="AK15" s="65"/>
    </row>
    <row r="16" spans="1:37" ht="12.75" customHeight="1" x14ac:dyDescent="0.2">
      <c r="A16" s="56">
        <f t="shared" si="3"/>
        <v>5</v>
      </c>
      <c r="B16" s="3"/>
      <c r="C16" s="54" t="s">
        <v>150</v>
      </c>
      <c r="D16" s="301" t="s">
        <v>151</v>
      </c>
      <c r="E16" s="239"/>
      <c r="F16" s="239"/>
      <c r="G16" s="239"/>
      <c r="H16" s="239"/>
      <c r="I16" s="263"/>
      <c r="J16" s="278"/>
      <c r="K16" s="231"/>
      <c r="L16" s="278"/>
      <c r="M16" s="231"/>
      <c r="N16" s="280">
        <f t="shared" si="0"/>
        <v>0</v>
      </c>
      <c r="O16" s="263"/>
      <c r="P16" s="55"/>
      <c r="Q16" s="270">
        <f t="shared" si="1"/>
        <v>0</v>
      </c>
      <c r="R16" s="261"/>
      <c r="S16" s="260">
        <f>IF(N16=0,0,('C - Schedule of Values Details'!Q16+'C - Schedule of Values Details'!S16)/N16)</f>
        <v>0</v>
      </c>
      <c r="T16" s="261"/>
      <c r="U16" s="260">
        <f t="shared" si="2"/>
        <v>0</v>
      </c>
      <c r="V16" s="261"/>
      <c r="W16" s="262">
        <f>'C - Schedule of Values Details'!W16</f>
        <v>0</v>
      </c>
      <c r="X16" s="263"/>
      <c r="Y16" s="262">
        <f>'C - Schedule of Values Details'!Y16</f>
        <v>0</v>
      </c>
      <c r="Z16" s="263"/>
      <c r="AA16" s="65"/>
      <c r="AB16" s="65"/>
      <c r="AC16" s="65"/>
      <c r="AD16" s="65"/>
      <c r="AE16" s="65"/>
      <c r="AF16" s="65"/>
      <c r="AG16" s="65"/>
      <c r="AH16" s="65"/>
      <c r="AI16" s="65"/>
      <c r="AJ16" s="65"/>
      <c r="AK16" s="65"/>
    </row>
    <row r="17" spans="1:37" ht="12.75" customHeight="1" x14ac:dyDescent="0.2">
      <c r="A17" s="56">
        <f t="shared" si="3"/>
        <v>6</v>
      </c>
      <c r="B17" s="3"/>
      <c r="C17" s="54" t="s">
        <v>152</v>
      </c>
      <c r="D17" s="301" t="s">
        <v>153</v>
      </c>
      <c r="E17" s="239"/>
      <c r="F17" s="239"/>
      <c r="G17" s="239"/>
      <c r="H17" s="239"/>
      <c r="I17" s="263"/>
      <c r="J17" s="278"/>
      <c r="K17" s="231"/>
      <c r="L17" s="278"/>
      <c r="M17" s="231"/>
      <c r="N17" s="280">
        <f t="shared" si="0"/>
        <v>0</v>
      </c>
      <c r="O17" s="263"/>
      <c r="P17" s="55"/>
      <c r="Q17" s="270">
        <f t="shared" si="1"/>
        <v>0</v>
      </c>
      <c r="R17" s="261"/>
      <c r="S17" s="260">
        <f>IF(N17=0,0,('C - Schedule of Values Details'!Q17+'C - Schedule of Values Details'!S17)/N17)</f>
        <v>0</v>
      </c>
      <c r="T17" s="261"/>
      <c r="U17" s="260">
        <f t="shared" si="2"/>
        <v>0</v>
      </c>
      <c r="V17" s="261"/>
      <c r="W17" s="262">
        <f>'C - Schedule of Values Details'!W17</f>
        <v>0</v>
      </c>
      <c r="X17" s="263"/>
      <c r="Y17" s="262">
        <f>'C - Schedule of Values Details'!Y17</f>
        <v>0</v>
      </c>
      <c r="Z17" s="263"/>
      <c r="AA17" s="65"/>
      <c r="AB17" s="65"/>
      <c r="AC17" s="65"/>
      <c r="AD17" s="65"/>
      <c r="AE17" s="65"/>
      <c r="AF17" s="65"/>
      <c r="AG17" s="65"/>
      <c r="AH17" s="65"/>
      <c r="AI17" s="65"/>
      <c r="AJ17" s="65"/>
      <c r="AK17" s="65"/>
    </row>
    <row r="18" spans="1:37" ht="12.75" customHeight="1" x14ac:dyDescent="0.2">
      <c r="A18" s="56">
        <f t="shared" si="3"/>
        <v>7</v>
      </c>
      <c r="B18" s="3"/>
      <c r="C18" s="54" t="s">
        <v>154</v>
      </c>
      <c r="D18" s="301" t="s">
        <v>155</v>
      </c>
      <c r="E18" s="239"/>
      <c r="F18" s="239"/>
      <c r="G18" s="239"/>
      <c r="H18" s="239"/>
      <c r="I18" s="263"/>
      <c r="J18" s="278"/>
      <c r="K18" s="231"/>
      <c r="L18" s="278"/>
      <c r="M18" s="231"/>
      <c r="N18" s="280">
        <f t="shared" si="0"/>
        <v>0</v>
      </c>
      <c r="O18" s="263"/>
      <c r="P18" s="55"/>
      <c r="Q18" s="270">
        <f t="shared" si="1"/>
        <v>0</v>
      </c>
      <c r="R18" s="261"/>
      <c r="S18" s="260">
        <f>IF(N18=0,0,('C - Schedule of Values Details'!Q18+'C - Schedule of Values Details'!S18)/N18)</f>
        <v>0</v>
      </c>
      <c r="T18" s="261"/>
      <c r="U18" s="260">
        <f t="shared" si="2"/>
        <v>0</v>
      </c>
      <c r="V18" s="261"/>
      <c r="W18" s="262">
        <f>'C - Schedule of Values Details'!W18</f>
        <v>0</v>
      </c>
      <c r="X18" s="263"/>
      <c r="Y18" s="262">
        <f>'C - Schedule of Values Details'!Y18</f>
        <v>0</v>
      </c>
      <c r="Z18" s="263"/>
      <c r="AA18" s="65"/>
      <c r="AB18" s="65"/>
      <c r="AC18" s="65"/>
      <c r="AD18" s="65"/>
      <c r="AE18" s="65"/>
      <c r="AF18" s="65"/>
      <c r="AG18" s="65"/>
      <c r="AH18" s="65"/>
      <c r="AI18" s="65"/>
      <c r="AJ18" s="65"/>
      <c r="AK18" s="65"/>
    </row>
    <row r="19" spans="1:37" ht="12.75" customHeight="1" x14ac:dyDescent="0.2">
      <c r="A19" s="56">
        <f t="shared" si="3"/>
        <v>8</v>
      </c>
      <c r="B19" s="3"/>
      <c r="C19" s="54" t="s">
        <v>156</v>
      </c>
      <c r="D19" s="301" t="s">
        <v>157</v>
      </c>
      <c r="E19" s="239"/>
      <c r="F19" s="239"/>
      <c r="G19" s="239"/>
      <c r="H19" s="239"/>
      <c r="I19" s="263"/>
      <c r="J19" s="278"/>
      <c r="K19" s="231"/>
      <c r="L19" s="278"/>
      <c r="M19" s="231"/>
      <c r="N19" s="280">
        <f t="shared" si="0"/>
        <v>0</v>
      </c>
      <c r="O19" s="263"/>
      <c r="P19" s="55"/>
      <c r="Q19" s="270">
        <f t="shared" si="1"/>
        <v>0</v>
      </c>
      <c r="R19" s="261"/>
      <c r="S19" s="260">
        <f>IF(N19=0,0,('C - Schedule of Values Details'!Q19+'C - Schedule of Values Details'!S19)/N19)</f>
        <v>0</v>
      </c>
      <c r="T19" s="261"/>
      <c r="U19" s="260">
        <f t="shared" si="2"/>
        <v>0</v>
      </c>
      <c r="V19" s="261"/>
      <c r="W19" s="262">
        <f>'C - Schedule of Values Details'!W19</f>
        <v>0</v>
      </c>
      <c r="X19" s="263"/>
      <c r="Y19" s="262">
        <f>'C - Schedule of Values Details'!Y19</f>
        <v>0</v>
      </c>
      <c r="Z19" s="263"/>
      <c r="AA19" s="65"/>
      <c r="AB19" s="65"/>
      <c r="AC19" s="65"/>
      <c r="AD19" s="65"/>
      <c r="AE19" s="65"/>
      <c r="AF19" s="65"/>
      <c r="AG19" s="65"/>
      <c r="AH19" s="65"/>
      <c r="AI19" s="65"/>
      <c r="AJ19" s="65"/>
      <c r="AK19" s="65"/>
    </row>
    <row r="20" spans="1:37" ht="12.75" customHeight="1" x14ac:dyDescent="0.2">
      <c r="A20" s="56">
        <f t="shared" si="3"/>
        <v>9</v>
      </c>
      <c r="B20" s="3"/>
      <c r="C20" s="4"/>
      <c r="D20" s="279"/>
      <c r="E20" s="230"/>
      <c r="F20" s="230"/>
      <c r="G20" s="230"/>
      <c r="H20" s="230"/>
      <c r="I20" s="231"/>
      <c r="J20" s="278"/>
      <c r="K20" s="231"/>
      <c r="L20" s="278"/>
      <c r="M20" s="231"/>
      <c r="N20" s="280">
        <f t="shared" si="0"/>
        <v>0</v>
      </c>
      <c r="O20" s="263"/>
      <c r="P20" s="55"/>
      <c r="Q20" s="270">
        <f t="shared" si="1"/>
        <v>0</v>
      </c>
      <c r="R20" s="261"/>
      <c r="S20" s="260">
        <f>IF(N20=0,0,('C - Schedule of Values Details'!Q20+'C - Schedule of Values Details'!S20)/N20)</f>
        <v>0</v>
      </c>
      <c r="T20" s="261"/>
      <c r="U20" s="260">
        <f t="shared" si="2"/>
        <v>0</v>
      </c>
      <c r="V20" s="261"/>
      <c r="W20" s="262">
        <f>'C - Schedule of Values Details'!W20</f>
        <v>0</v>
      </c>
      <c r="X20" s="263"/>
      <c r="Y20" s="262">
        <f>'C - Schedule of Values Details'!Y20</f>
        <v>0</v>
      </c>
      <c r="Z20" s="263"/>
      <c r="AA20" s="65"/>
      <c r="AB20" s="65"/>
      <c r="AC20" s="65"/>
      <c r="AD20" s="65"/>
      <c r="AE20" s="65"/>
      <c r="AF20" s="65"/>
      <c r="AG20" s="65"/>
      <c r="AH20" s="65"/>
      <c r="AI20" s="65"/>
      <c r="AJ20" s="65"/>
      <c r="AK20" s="65"/>
    </row>
    <row r="21" spans="1:37" ht="12.75" customHeight="1" x14ac:dyDescent="0.2">
      <c r="A21" s="56">
        <f t="shared" si="3"/>
        <v>10</v>
      </c>
      <c r="B21" s="3"/>
      <c r="C21" s="4"/>
      <c r="D21" s="279"/>
      <c r="E21" s="230"/>
      <c r="F21" s="230"/>
      <c r="G21" s="230"/>
      <c r="H21" s="230"/>
      <c r="I21" s="231"/>
      <c r="J21" s="278"/>
      <c r="K21" s="231"/>
      <c r="L21" s="278"/>
      <c r="M21" s="231"/>
      <c r="N21" s="280">
        <f t="shared" si="0"/>
        <v>0</v>
      </c>
      <c r="O21" s="263"/>
      <c r="P21" s="55"/>
      <c r="Q21" s="270">
        <f t="shared" si="1"/>
        <v>0</v>
      </c>
      <c r="R21" s="261"/>
      <c r="S21" s="260">
        <f>IF(N21=0,0,('C - Schedule of Values Details'!Q21+'C - Schedule of Values Details'!S21)/N21)</f>
        <v>0</v>
      </c>
      <c r="T21" s="261"/>
      <c r="U21" s="260">
        <f t="shared" si="2"/>
        <v>0</v>
      </c>
      <c r="V21" s="261"/>
      <c r="W21" s="262">
        <f>'C - Schedule of Values Details'!W21</f>
        <v>0</v>
      </c>
      <c r="X21" s="263"/>
      <c r="Y21" s="262">
        <f>'C - Schedule of Values Details'!Y21</f>
        <v>0</v>
      </c>
      <c r="Z21" s="263"/>
      <c r="AA21" s="65"/>
      <c r="AB21" s="65"/>
      <c r="AC21" s="65"/>
      <c r="AD21" s="65"/>
      <c r="AE21" s="65"/>
      <c r="AF21" s="65"/>
      <c r="AG21" s="65"/>
      <c r="AH21" s="65"/>
      <c r="AI21" s="65"/>
      <c r="AJ21" s="65"/>
      <c r="AK21" s="65"/>
    </row>
    <row r="22" spans="1:37" ht="12.75" customHeight="1" x14ac:dyDescent="0.2">
      <c r="A22" s="56">
        <f t="shared" si="3"/>
        <v>11</v>
      </c>
      <c r="B22" s="3"/>
      <c r="C22" s="4"/>
      <c r="D22" s="279"/>
      <c r="E22" s="230"/>
      <c r="F22" s="230"/>
      <c r="G22" s="230"/>
      <c r="H22" s="230"/>
      <c r="I22" s="231"/>
      <c r="J22" s="278"/>
      <c r="K22" s="231"/>
      <c r="L22" s="278"/>
      <c r="M22" s="231"/>
      <c r="N22" s="280">
        <f t="shared" si="0"/>
        <v>0</v>
      </c>
      <c r="O22" s="263"/>
      <c r="P22" s="55"/>
      <c r="Q22" s="270">
        <f t="shared" si="1"/>
        <v>0</v>
      </c>
      <c r="R22" s="261"/>
      <c r="S22" s="260">
        <f>IF(N22=0,0,('C - Schedule of Values Details'!Q22+'C - Schedule of Values Details'!S22)/N22)</f>
        <v>0</v>
      </c>
      <c r="T22" s="261"/>
      <c r="U22" s="260">
        <f t="shared" si="2"/>
        <v>0</v>
      </c>
      <c r="V22" s="261"/>
      <c r="W22" s="262">
        <f>'C - Schedule of Values Details'!W22</f>
        <v>0</v>
      </c>
      <c r="X22" s="263"/>
      <c r="Y22" s="262">
        <f>'C - Schedule of Values Details'!Y22</f>
        <v>0</v>
      </c>
      <c r="Z22" s="263"/>
      <c r="AA22" s="65"/>
      <c r="AB22" s="65"/>
      <c r="AC22" s="65"/>
      <c r="AD22" s="65"/>
      <c r="AE22" s="65"/>
      <c r="AF22" s="65"/>
      <c r="AG22" s="65"/>
      <c r="AH22" s="65"/>
      <c r="AI22" s="65"/>
      <c r="AJ22" s="65"/>
      <c r="AK22" s="65"/>
    </row>
    <row r="23" spans="1:37" ht="12.75" customHeight="1" x14ac:dyDescent="0.2">
      <c r="A23" s="56">
        <f t="shared" si="3"/>
        <v>12</v>
      </c>
      <c r="B23" s="3"/>
      <c r="C23" s="4"/>
      <c r="D23" s="279"/>
      <c r="E23" s="230"/>
      <c r="F23" s="230"/>
      <c r="G23" s="230"/>
      <c r="H23" s="230"/>
      <c r="I23" s="231"/>
      <c r="J23" s="278"/>
      <c r="K23" s="231"/>
      <c r="L23" s="278"/>
      <c r="M23" s="231"/>
      <c r="N23" s="280">
        <f t="shared" si="0"/>
        <v>0</v>
      </c>
      <c r="O23" s="263"/>
      <c r="P23" s="55"/>
      <c r="Q23" s="270">
        <f t="shared" si="1"/>
        <v>0</v>
      </c>
      <c r="R23" s="261"/>
      <c r="S23" s="260">
        <f>IF(N23=0,0,('C - Schedule of Values Details'!Q23+'C - Schedule of Values Details'!S23)/N23)</f>
        <v>0</v>
      </c>
      <c r="T23" s="261"/>
      <c r="U23" s="260">
        <f t="shared" si="2"/>
        <v>0</v>
      </c>
      <c r="V23" s="261"/>
      <c r="W23" s="262">
        <f>'C - Schedule of Values Details'!W23</f>
        <v>0</v>
      </c>
      <c r="X23" s="263"/>
      <c r="Y23" s="262">
        <f>'C - Schedule of Values Details'!Y23</f>
        <v>0</v>
      </c>
      <c r="Z23" s="263"/>
      <c r="AA23" s="65"/>
      <c r="AB23" s="65"/>
      <c r="AC23" s="65"/>
      <c r="AD23" s="65"/>
      <c r="AE23" s="65"/>
      <c r="AF23" s="65"/>
      <c r="AG23" s="65"/>
      <c r="AH23" s="65"/>
      <c r="AI23" s="65"/>
      <c r="AJ23" s="65"/>
      <c r="AK23" s="65"/>
    </row>
    <row r="24" spans="1:37" ht="12.75" customHeight="1" x14ac:dyDescent="0.2">
      <c r="A24" s="56">
        <f t="shared" si="3"/>
        <v>13</v>
      </c>
      <c r="B24" s="3"/>
      <c r="C24" s="4"/>
      <c r="D24" s="279"/>
      <c r="E24" s="230"/>
      <c r="F24" s="230"/>
      <c r="G24" s="230"/>
      <c r="H24" s="230"/>
      <c r="I24" s="231"/>
      <c r="J24" s="278"/>
      <c r="K24" s="231"/>
      <c r="L24" s="278"/>
      <c r="M24" s="231"/>
      <c r="N24" s="280">
        <f t="shared" si="0"/>
        <v>0</v>
      </c>
      <c r="O24" s="263"/>
      <c r="P24" s="55"/>
      <c r="Q24" s="270">
        <f t="shared" si="1"/>
        <v>0</v>
      </c>
      <c r="R24" s="261"/>
      <c r="S24" s="260">
        <f>IF(N24=0,0,('C - Schedule of Values Details'!Q24+'C - Schedule of Values Details'!S24)/N24)</f>
        <v>0</v>
      </c>
      <c r="T24" s="261"/>
      <c r="U24" s="260">
        <f t="shared" si="2"/>
        <v>0</v>
      </c>
      <c r="V24" s="261"/>
      <c r="W24" s="262">
        <f>'C - Schedule of Values Details'!W24</f>
        <v>0</v>
      </c>
      <c r="X24" s="263"/>
      <c r="Y24" s="262">
        <f>'C - Schedule of Values Details'!Y24</f>
        <v>0</v>
      </c>
      <c r="Z24" s="263"/>
      <c r="AA24" s="65"/>
      <c r="AB24" s="65"/>
      <c r="AC24" s="65"/>
      <c r="AD24" s="65"/>
      <c r="AE24" s="65"/>
      <c r="AF24" s="65"/>
      <c r="AG24" s="65"/>
      <c r="AH24" s="65"/>
      <c r="AI24" s="65"/>
      <c r="AJ24" s="65"/>
      <c r="AK24" s="65"/>
    </row>
    <row r="25" spans="1:37" ht="12.75" customHeight="1" x14ac:dyDescent="0.2">
      <c r="A25" s="56">
        <f t="shared" si="3"/>
        <v>14</v>
      </c>
      <c r="B25" s="3"/>
      <c r="C25" s="4"/>
      <c r="D25" s="279"/>
      <c r="E25" s="230"/>
      <c r="F25" s="230"/>
      <c r="G25" s="230"/>
      <c r="H25" s="230"/>
      <c r="I25" s="231"/>
      <c r="J25" s="278"/>
      <c r="K25" s="231"/>
      <c r="L25" s="278"/>
      <c r="M25" s="231"/>
      <c r="N25" s="280">
        <f t="shared" si="0"/>
        <v>0</v>
      </c>
      <c r="O25" s="263"/>
      <c r="P25" s="55"/>
      <c r="Q25" s="270">
        <f t="shared" si="1"/>
        <v>0</v>
      </c>
      <c r="R25" s="261"/>
      <c r="S25" s="260">
        <f>IF(N25=0,0,('C - Schedule of Values Details'!Q25+'C - Schedule of Values Details'!S25)/N25)</f>
        <v>0</v>
      </c>
      <c r="T25" s="261"/>
      <c r="U25" s="260">
        <f t="shared" si="2"/>
        <v>0</v>
      </c>
      <c r="V25" s="261"/>
      <c r="W25" s="262">
        <f>'C - Schedule of Values Details'!W25</f>
        <v>0</v>
      </c>
      <c r="X25" s="263"/>
      <c r="Y25" s="262">
        <f>'C - Schedule of Values Details'!Y25</f>
        <v>0</v>
      </c>
      <c r="Z25" s="263"/>
      <c r="AA25" s="65"/>
      <c r="AB25" s="65"/>
      <c r="AC25" s="65"/>
      <c r="AD25" s="65"/>
      <c r="AE25" s="65"/>
      <c r="AF25" s="65"/>
      <c r="AG25" s="65"/>
      <c r="AH25" s="65"/>
      <c r="AI25" s="65"/>
      <c r="AJ25" s="65"/>
      <c r="AK25" s="65"/>
    </row>
    <row r="26" spans="1:37" ht="12.75" customHeight="1" x14ac:dyDescent="0.2">
      <c r="A26" s="56">
        <f t="shared" si="3"/>
        <v>15</v>
      </c>
      <c r="B26" s="3"/>
      <c r="C26" s="4"/>
      <c r="D26" s="279"/>
      <c r="E26" s="230"/>
      <c r="F26" s="230"/>
      <c r="G26" s="230"/>
      <c r="H26" s="230"/>
      <c r="I26" s="231"/>
      <c r="J26" s="278"/>
      <c r="K26" s="231"/>
      <c r="L26" s="278"/>
      <c r="M26" s="231"/>
      <c r="N26" s="280">
        <f t="shared" si="0"/>
        <v>0</v>
      </c>
      <c r="O26" s="263"/>
      <c r="P26" s="55"/>
      <c r="Q26" s="270">
        <f t="shared" si="1"/>
        <v>0</v>
      </c>
      <c r="R26" s="261"/>
      <c r="S26" s="260">
        <f>IF(N26=0,0,('C - Schedule of Values Details'!Q26+'C - Schedule of Values Details'!S26)/N26)</f>
        <v>0</v>
      </c>
      <c r="T26" s="261"/>
      <c r="U26" s="260">
        <f t="shared" si="2"/>
        <v>0</v>
      </c>
      <c r="V26" s="261"/>
      <c r="W26" s="262">
        <f>'C - Schedule of Values Details'!W26</f>
        <v>0</v>
      </c>
      <c r="X26" s="263"/>
      <c r="Y26" s="262">
        <f>'C - Schedule of Values Details'!Y26</f>
        <v>0</v>
      </c>
      <c r="Z26" s="263"/>
      <c r="AA26" s="65"/>
      <c r="AB26" s="65"/>
      <c r="AC26" s="65"/>
      <c r="AD26" s="65"/>
      <c r="AE26" s="65"/>
      <c r="AF26" s="65"/>
      <c r="AG26" s="65"/>
      <c r="AH26" s="65"/>
      <c r="AI26" s="65"/>
      <c r="AJ26" s="65"/>
      <c r="AK26" s="65"/>
    </row>
    <row r="27" spans="1:37" ht="12.75" customHeight="1" x14ac:dyDescent="0.2">
      <c r="A27" s="56">
        <f t="shared" si="3"/>
        <v>16</v>
      </c>
      <c r="B27" s="3"/>
      <c r="C27" s="4"/>
      <c r="D27" s="279"/>
      <c r="E27" s="230"/>
      <c r="F27" s="230"/>
      <c r="G27" s="230"/>
      <c r="H27" s="230"/>
      <c r="I27" s="231"/>
      <c r="J27" s="278"/>
      <c r="K27" s="231"/>
      <c r="L27" s="278"/>
      <c r="M27" s="231"/>
      <c r="N27" s="280">
        <f t="shared" si="0"/>
        <v>0</v>
      </c>
      <c r="O27" s="263"/>
      <c r="P27" s="55"/>
      <c r="Q27" s="270">
        <f t="shared" si="1"/>
        <v>0</v>
      </c>
      <c r="R27" s="261"/>
      <c r="S27" s="260">
        <f>IF(N27=0,0,('C - Schedule of Values Details'!Q27+'C - Schedule of Values Details'!S27)/N27)</f>
        <v>0</v>
      </c>
      <c r="T27" s="261"/>
      <c r="U27" s="260">
        <f t="shared" si="2"/>
        <v>0</v>
      </c>
      <c r="V27" s="261"/>
      <c r="W27" s="262">
        <f>'C - Schedule of Values Details'!W27</f>
        <v>0</v>
      </c>
      <c r="X27" s="263"/>
      <c r="Y27" s="262">
        <f>'C - Schedule of Values Details'!Y27</f>
        <v>0</v>
      </c>
      <c r="Z27" s="263"/>
      <c r="AA27" s="65"/>
      <c r="AB27" s="65"/>
      <c r="AC27" s="65"/>
      <c r="AD27" s="65"/>
      <c r="AE27" s="65"/>
      <c r="AF27" s="65"/>
      <c r="AG27" s="65"/>
      <c r="AH27" s="65"/>
      <c r="AI27" s="65"/>
      <c r="AJ27" s="65"/>
      <c r="AK27" s="65"/>
    </row>
    <row r="28" spans="1:37" ht="12.75" customHeight="1" x14ac:dyDescent="0.2">
      <c r="A28" s="56">
        <f t="shared" si="3"/>
        <v>17</v>
      </c>
      <c r="B28" s="3"/>
      <c r="C28" s="4"/>
      <c r="D28" s="279"/>
      <c r="E28" s="230"/>
      <c r="F28" s="230"/>
      <c r="G28" s="230"/>
      <c r="H28" s="230"/>
      <c r="I28" s="231"/>
      <c r="J28" s="278"/>
      <c r="K28" s="231"/>
      <c r="L28" s="278"/>
      <c r="M28" s="231"/>
      <c r="N28" s="280">
        <f t="shared" si="0"/>
        <v>0</v>
      </c>
      <c r="O28" s="263"/>
      <c r="P28" s="55"/>
      <c r="Q28" s="270">
        <f t="shared" si="1"/>
        <v>0</v>
      </c>
      <c r="R28" s="261"/>
      <c r="S28" s="260">
        <f>IF(N28=0,0,('C - Schedule of Values Details'!Q28+'C - Schedule of Values Details'!S28)/N28)</f>
        <v>0</v>
      </c>
      <c r="T28" s="261"/>
      <c r="U28" s="260">
        <f t="shared" si="2"/>
        <v>0</v>
      </c>
      <c r="V28" s="261"/>
      <c r="W28" s="262">
        <f>'C - Schedule of Values Details'!W28</f>
        <v>0</v>
      </c>
      <c r="X28" s="263"/>
      <c r="Y28" s="262">
        <f>'C - Schedule of Values Details'!Y28</f>
        <v>0</v>
      </c>
      <c r="Z28" s="263"/>
      <c r="AA28" s="65"/>
      <c r="AB28" s="65"/>
      <c r="AC28" s="65"/>
      <c r="AD28" s="65"/>
      <c r="AE28" s="65"/>
      <c r="AF28" s="65"/>
      <c r="AG28" s="65"/>
      <c r="AH28" s="65"/>
      <c r="AI28" s="65"/>
      <c r="AJ28" s="65"/>
      <c r="AK28" s="65"/>
    </row>
    <row r="29" spans="1:37" ht="12.75" customHeight="1" x14ac:dyDescent="0.2">
      <c r="A29" s="56">
        <f t="shared" si="3"/>
        <v>18</v>
      </c>
      <c r="B29" s="3"/>
      <c r="C29" s="4"/>
      <c r="D29" s="279"/>
      <c r="E29" s="230"/>
      <c r="F29" s="230"/>
      <c r="G29" s="230"/>
      <c r="H29" s="230"/>
      <c r="I29" s="231"/>
      <c r="J29" s="278"/>
      <c r="K29" s="231"/>
      <c r="L29" s="278"/>
      <c r="M29" s="231"/>
      <c r="N29" s="280">
        <f t="shared" si="0"/>
        <v>0</v>
      </c>
      <c r="O29" s="263"/>
      <c r="P29" s="55"/>
      <c r="Q29" s="270">
        <f t="shared" si="1"/>
        <v>0</v>
      </c>
      <c r="R29" s="261"/>
      <c r="S29" s="260">
        <f>IF(N29=0,0,('C - Schedule of Values Details'!Q29+'C - Schedule of Values Details'!S29)/N29)</f>
        <v>0</v>
      </c>
      <c r="T29" s="261"/>
      <c r="U29" s="260">
        <f t="shared" si="2"/>
        <v>0</v>
      </c>
      <c r="V29" s="261"/>
      <c r="W29" s="262">
        <f>'C - Schedule of Values Details'!W29</f>
        <v>0</v>
      </c>
      <c r="X29" s="263"/>
      <c r="Y29" s="262">
        <f>'C - Schedule of Values Details'!Y29</f>
        <v>0</v>
      </c>
      <c r="Z29" s="263"/>
      <c r="AA29" s="65"/>
      <c r="AB29" s="65"/>
      <c r="AC29" s="65"/>
      <c r="AD29" s="65"/>
      <c r="AE29" s="65"/>
      <c r="AF29" s="65"/>
      <c r="AG29" s="65"/>
      <c r="AH29" s="65"/>
      <c r="AI29" s="65"/>
      <c r="AJ29" s="65"/>
      <c r="AK29" s="65"/>
    </row>
    <row r="30" spans="1:37" ht="12.75" customHeight="1" x14ac:dyDescent="0.2">
      <c r="A30" s="56">
        <f t="shared" si="3"/>
        <v>19</v>
      </c>
      <c r="B30" s="3"/>
      <c r="C30" s="4"/>
      <c r="D30" s="279"/>
      <c r="E30" s="230"/>
      <c r="F30" s="230"/>
      <c r="G30" s="230"/>
      <c r="H30" s="230"/>
      <c r="I30" s="231"/>
      <c r="J30" s="278"/>
      <c r="K30" s="231"/>
      <c r="L30" s="278"/>
      <c r="M30" s="231"/>
      <c r="N30" s="280">
        <f t="shared" si="0"/>
        <v>0</v>
      </c>
      <c r="O30" s="263"/>
      <c r="P30" s="55"/>
      <c r="Q30" s="270">
        <f t="shared" si="1"/>
        <v>0</v>
      </c>
      <c r="R30" s="261"/>
      <c r="S30" s="260">
        <f>IF(N30=0,0,('C - Schedule of Values Details'!Q30+'C - Schedule of Values Details'!S30)/N30)</f>
        <v>0</v>
      </c>
      <c r="T30" s="261"/>
      <c r="U30" s="260">
        <f t="shared" si="2"/>
        <v>0</v>
      </c>
      <c r="V30" s="261"/>
      <c r="W30" s="262">
        <f>'C - Schedule of Values Details'!W30</f>
        <v>0</v>
      </c>
      <c r="X30" s="263"/>
      <c r="Y30" s="262">
        <f>'C - Schedule of Values Details'!Y30</f>
        <v>0</v>
      </c>
      <c r="Z30" s="263"/>
      <c r="AA30" s="65"/>
      <c r="AB30" s="65"/>
      <c r="AC30" s="65"/>
      <c r="AD30" s="65"/>
      <c r="AE30" s="65"/>
      <c r="AF30" s="65"/>
      <c r="AG30" s="65"/>
      <c r="AH30" s="65"/>
      <c r="AI30" s="65"/>
      <c r="AJ30" s="65"/>
      <c r="AK30" s="65"/>
    </row>
    <row r="31" spans="1:37" ht="12.75" customHeight="1" x14ac:dyDescent="0.2">
      <c r="A31" s="56">
        <f t="shared" si="3"/>
        <v>20</v>
      </c>
      <c r="B31" s="3"/>
      <c r="C31" s="4"/>
      <c r="D31" s="279"/>
      <c r="E31" s="230"/>
      <c r="F31" s="230"/>
      <c r="G31" s="230"/>
      <c r="H31" s="230"/>
      <c r="I31" s="231"/>
      <c r="J31" s="278"/>
      <c r="K31" s="231"/>
      <c r="L31" s="278"/>
      <c r="M31" s="231"/>
      <c r="N31" s="280">
        <f t="shared" si="0"/>
        <v>0</v>
      </c>
      <c r="O31" s="263"/>
      <c r="P31" s="55"/>
      <c r="Q31" s="270">
        <f t="shared" si="1"/>
        <v>0</v>
      </c>
      <c r="R31" s="261"/>
      <c r="S31" s="260">
        <f>IF(N31=0,0,('C - Schedule of Values Details'!Q31+'C - Schedule of Values Details'!S31)/N31)</f>
        <v>0</v>
      </c>
      <c r="T31" s="261"/>
      <c r="U31" s="260">
        <f t="shared" si="2"/>
        <v>0</v>
      </c>
      <c r="V31" s="261"/>
      <c r="W31" s="262">
        <f>'C - Schedule of Values Details'!W31</f>
        <v>0</v>
      </c>
      <c r="X31" s="263"/>
      <c r="Y31" s="262">
        <f>'C - Schedule of Values Details'!Y31</f>
        <v>0</v>
      </c>
      <c r="Z31" s="263"/>
      <c r="AA31" s="65"/>
      <c r="AB31" s="65"/>
      <c r="AC31" s="65"/>
      <c r="AD31" s="65"/>
      <c r="AE31" s="65"/>
      <c r="AF31" s="65"/>
      <c r="AG31" s="65"/>
      <c r="AH31" s="65"/>
      <c r="AI31" s="65"/>
      <c r="AJ31" s="65"/>
      <c r="AK31" s="65"/>
    </row>
    <row r="32" spans="1:37" ht="12.75" customHeight="1" x14ac:dyDescent="0.2">
      <c r="A32" s="56">
        <f t="shared" si="3"/>
        <v>21</v>
      </c>
      <c r="B32" s="3"/>
      <c r="C32" s="4"/>
      <c r="D32" s="279"/>
      <c r="E32" s="230"/>
      <c r="F32" s="230"/>
      <c r="G32" s="230"/>
      <c r="H32" s="230"/>
      <c r="I32" s="231"/>
      <c r="J32" s="278"/>
      <c r="K32" s="231"/>
      <c r="L32" s="278"/>
      <c r="M32" s="231"/>
      <c r="N32" s="280">
        <f t="shared" si="0"/>
        <v>0</v>
      </c>
      <c r="O32" s="263"/>
      <c r="P32" s="55"/>
      <c r="Q32" s="270">
        <f t="shared" si="1"/>
        <v>0</v>
      </c>
      <c r="R32" s="261"/>
      <c r="S32" s="260">
        <f>IF(N32=0,0,('C - Schedule of Values Details'!Q32+'C - Schedule of Values Details'!S32)/N32)</f>
        <v>0</v>
      </c>
      <c r="T32" s="261"/>
      <c r="U32" s="260">
        <f t="shared" si="2"/>
        <v>0</v>
      </c>
      <c r="V32" s="261"/>
      <c r="W32" s="262">
        <f>'C - Schedule of Values Details'!W32</f>
        <v>0</v>
      </c>
      <c r="X32" s="263"/>
      <c r="Y32" s="262">
        <f>'C - Schedule of Values Details'!Y32</f>
        <v>0</v>
      </c>
      <c r="Z32" s="263"/>
      <c r="AA32" s="65"/>
      <c r="AB32" s="65"/>
      <c r="AC32" s="65"/>
      <c r="AD32" s="65"/>
      <c r="AE32" s="65"/>
      <c r="AF32" s="65"/>
      <c r="AG32" s="65"/>
      <c r="AH32" s="65"/>
      <c r="AI32" s="65"/>
      <c r="AJ32" s="65"/>
      <c r="AK32" s="65"/>
    </row>
    <row r="33" spans="1:37" ht="12.75" customHeight="1" x14ac:dyDescent="0.2">
      <c r="A33" s="56">
        <f t="shared" si="3"/>
        <v>22</v>
      </c>
      <c r="B33" s="3"/>
      <c r="C33" s="4"/>
      <c r="D33" s="279"/>
      <c r="E33" s="230"/>
      <c r="F33" s="230"/>
      <c r="G33" s="230"/>
      <c r="H33" s="230"/>
      <c r="I33" s="231"/>
      <c r="J33" s="278"/>
      <c r="K33" s="231"/>
      <c r="L33" s="278"/>
      <c r="M33" s="231"/>
      <c r="N33" s="280">
        <f t="shared" si="0"/>
        <v>0</v>
      </c>
      <c r="O33" s="263"/>
      <c r="P33" s="55"/>
      <c r="Q33" s="270">
        <f t="shared" si="1"/>
        <v>0</v>
      </c>
      <c r="R33" s="261"/>
      <c r="S33" s="260">
        <f>IF(N33=0,0,('C - Schedule of Values Details'!Q33+'C - Schedule of Values Details'!S33)/N33)</f>
        <v>0</v>
      </c>
      <c r="T33" s="261"/>
      <c r="U33" s="260">
        <f t="shared" si="2"/>
        <v>0</v>
      </c>
      <c r="V33" s="261"/>
      <c r="W33" s="262">
        <f>'C - Schedule of Values Details'!W33</f>
        <v>0</v>
      </c>
      <c r="X33" s="263"/>
      <c r="Y33" s="262">
        <f>'C - Schedule of Values Details'!Y33</f>
        <v>0</v>
      </c>
      <c r="Z33" s="263"/>
      <c r="AA33" s="65"/>
      <c r="AB33" s="65"/>
      <c r="AC33" s="65"/>
      <c r="AD33" s="65"/>
      <c r="AE33" s="65"/>
      <c r="AF33" s="65"/>
      <c r="AG33" s="65"/>
      <c r="AH33" s="65"/>
      <c r="AI33" s="65"/>
      <c r="AJ33" s="65"/>
      <c r="AK33" s="65"/>
    </row>
    <row r="34" spans="1:37" ht="12.75" customHeight="1" x14ac:dyDescent="0.2">
      <c r="A34" s="57">
        <f t="shared" si="3"/>
        <v>23</v>
      </c>
      <c r="B34" s="5"/>
      <c r="C34" s="4"/>
      <c r="D34" s="279"/>
      <c r="E34" s="230"/>
      <c r="F34" s="230"/>
      <c r="G34" s="230"/>
      <c r="H34" s="230"/>
      <c r="I34" s="231"/>
      <c r="J34" s="278"/>
      <c r="K34" s="231"/>
      <c r="L34" s="278"/>
      <c r="M34" s="231"/>
      <c r="N34" s="280">
        <f t="shared" si="0"/>
        <v>0</v>
      </c>
      <c r="O34" s="263"/>
      <c r="P34" s="55"/>
      <c r="Q34" s="270">
        <f t="shared" si="1"/>
        <v>0</v>
      </c>
      <c r="R34" s="261"/>
      <c r="S34" s="260">
        <f>IF(N34=0,0,('C - Schedule of Values Details'!Q34+'C - Schedule of Values Details'!S34)/N34)</f>
        <v>0</v>
      </c>
      <c r="T34" s="261"/>
      <c r="U34" s="260">
        <f t="shared" si="2"/>
        <v>0</v>
      </c>
      <c r="V34" s="261"/>
      <c r="W34" s="262">
        <f>'C - Schedule of Values Details'!W34</f>
        <v>0</v>
      </c>
      <c r="X34" s="263"/>
      <c r="Y34" s="262">
        <f>'C - Schedule of Values Details'!Y34</f>
        <v>0</v>
      </c>
      <c r="Z34" s="263"/>
      <c r="AA34" s="65"/>
      <c r="AB34" s="65"/>
      <c r="AC34" s="65"/>
      <c r="AD34" s="65"/>
      <c r="AE34" s="65"/>
      <c r="AF34" s="65"/>
      <c r="AG34" s="65"/>
      <c r="AH34" s="65"/>
      <c r="AI34" s="65"/>
      <c r="AJ34" s="65"/>
      <c r="AK34" s="65"/>
    </row>
    <row r="35" spans="1:37" ht="12.75" customHeight="1" x14ac:dyDescent="0.2">
      <c r="A35" s="295" t="s">
        <v>158</v>
      </c>
      <c r="B35" s="296"/>
      <c r="C35" s="296"/>
      <c r="D35" s="296"/>
      <c r="E35" s="296"/>
      <c r="F35" s="296"/>
      <c r="G35" s="296"/>
      <c r="H35" s="296"/>
      <c r="I35" s="267"/>
      <c r="J35" s="272">
        <f>SUM(J12:J34)</f>
        <v>0</v>
      </c>
      <c r="K35" s="267"/>
      <c r="L35" s="272">
        <f>SUM(L12:L34)</f>
        <v>0</v>
      </c>
      <c r="M35" s="267"/>
      <c r="N35" s="272">
        <f>SUM(N12:N34)</f>
        <v>0</v>
      </c>
      <c r="O35" s="267"/>
      <c r="P35" s="58"/>
      <c r="Q35" s="272">
        <f>SUM(Q12:Q34)</f>
        <v>0</v>
      </c>
      <c r="R35" s="267"/>
      <c r="S35" s="289"/>
      <c r="T35" s="290"/>
      <c r="U35" s="290"/>
      <c r="V35" s="291"/>
      <c r="W35" s="266">
        <f>SUM(W12:W34)</f>
        <v>0</v>
      </c>
      <c r="X35" s="267"/>
      <c r="Y35" s="266">
        <f>SUM(Y12:Y34)</f>
        <v>0</v>
      </c>
      <c r="Z35" s="267"/>
      <c r="AA35" s="59" t="b">
        <f>IF(D20&lt;&gt;"",TRUE,IF(N35&lt;&gt;0,TRUE,FALSE))</f>
        <v>0</v>
      </c>
      <c r="AB35" s="65"/>
      <c r="AC35" s="65"/>
      <c r="AD35" s="65"/>
      <c r="AE35" s="65"/>
      <c r="AF35" s="65"/>
      <c r="AG35" s="65"/>
      <c r="AH35" s="65"/>
      <c r="AI35" s="65"/>
      <c r="AJ35" s="65"/>
      <c r="AK35" s="65"/>
    </row>
    <row r="36" spans="1:37" ht="15" customHeight="1" x14ac:dyDescent="0.2">
      <c r="A36" s="294" t="str">
        <f>IF(SVSLastPage=AA7,"Grand Total Final Sheet Only","")</f>
        <v/>
      </c>
      <c r="B36" s="186"/>
      <c r="C36" s="186"/>
      <c r="D36" s="186"/>
      <c r="E36" s="186"/>
      <c r="F36" s="186"/>
      <c r="G36" s="186"/>
      <c r="H36" s="186"/>
      <c r="I36" s="293"/>
      <c r="J36" s="268">
        <f>IF(SVSLastPage=AA7,$J$138,0)</f>
        <v>0</v>
      </c>
      <c r="K36" s="269"/>
      <c r="L36" s="268">
        <f>IF(SVSLastPage=AA7,$L$138,0)</f>
        <v>0</v>
      </c>
      <c r="M36" s="269"/>
      <c r="N36" s="268">
        <f>IF(SVSLastPage=AA7,$N$138,0)</f>
        <v>0</v>
      </c>
      <c r="O36" s="269"/>
      <c r="P36" s="60"/>
      <c r="Q36" s="268">
        <f>IF(SVSLastPage=AA7,$Q$138,0)</f>
        <v>0</v>
      </c>
      <c r="R36" s="269"/>
      <c r="S36" s="292"/>
      <c r="T36" s="186"/>
      <c r="U36" s="186"/>
      <c r="V36" s="293"/>
      <c r="W36" s="268">
        <f>IF(SVSLastPage=AA7,$W$138,0)</f>
        <v>0</v>
      </c>
      <c r="X36" s="269"/>
      <c r="Y36" s="268">
        <f>IF(SVSLastPage=AA7,$Y$138,0)</f>
        <v>0</v>
      </c>
      <c r="Z36" s="269"/>
      <c r="AA36" s="65"/>
      <c r="AB36" s="65"/>
      <c r="AC36" s="65"/>
      <c r="AD36" s="65"/>
      <c r="AE36" s="65"/>
      <c r="AF36" s="65"/>
      <c r="AG36" s="65"/>
      <c r="AH36" s="65"/>
      <c r="AI36" s="65"/>
      <c r="AJ36" s="65"/>
      <c r="AK36" s="65"/>
    </row>
    <row r="37" spans="1:37" ht="15" customHeight="1" x14ac:dyDescent="0.2">
      <c r="A37" s="24" t="str">
        <f>FormNumber</f>
        <v>F330-02</v>
      </c>
      <c r="B37" s="61"/>
      <c r="C37" s="61"/>
      <c r="D37" s="61"/>
      <c r="E37" s="61"/>
      <c r="F37" s="61"/>
      <c r="G37" s="61"/>
      <c r="H37" s="61"/>
      <c r="I37" s="61"/>
      <c r="J37" s="62"/>
      <c r="K37" s="62"/>
      <c r="L37" s="62"/>
      <c r="M37" s="282" t="str">
        <f>FormVersion</f>
        <v>2015-SEP</v>
      </c>
      <c r="N37" s="191"/>
      <c r="O37" s="62"/>
      <c r="P37" s="63"/>
      <c r="Q37" s="62"/>
      <c r="R37" s="62"/>
      <c r="S37" s="65"/>
      <c r="T37" s="65"/>
      <c r="U37" s="65"/>
      <c r="V37" s="65"/>
      <c r="W37" s="62"/>
      <c r="X37" s="62"/>
      <c r="Y37" s="62"/>
      <c r="Z37" s="64" t="str">
        <f>"Section B - Schedule of Values Summary, Page "&amp;AA7&amp;" of "&amp;SVSLastPage</f>
        <v>Section B - Schedule of Values Summary, Page 1 of 0</v>
      </c>
      <c r="AA37" s="65"/>
      <c r="AB37" s="65"/>
      <c r="AC37" s="65"/>
      <c r="AD37" s="65"/>
      <c r="AE37" s="65"/>
      <c r="AF37" s="65"/>
      <c r="AG37" s="65"/>
      <c r="AH37" s="65"/>
      <c r="AI37" s="65"/>
      <c r="AJ37" s="65"/>
      <c r="AK37" s="65"/>
    </row>
    <row r="38" spans="1:37" ht="18" customHeight="1" x14ac:dyDescent="0.25">
      <c r="A38" s="71" t="s">
        <v>110</v>
      </c>
      <c r="B38" s="71"/>
      <c r="C38" s="71"/>
      <c r="D38" s="71"/>
      <c r="E38" s="71"/>
      <c r="F38" s="71"/>
      <c r="G38" s="281">
        <f>ContractorName</f>
        <v>0</v>
      </c>
      <c r="H38" s="205"/>
      <c r="I38" s="205"/>
      <c r="J38" s="205"/>
      <c r="K38" s="205"/>
      <c r="L38" s="205"/>
      <c r="M38" s="71"/>
      <c r="N38" s="71" t="s">
        <v>57</v>
      </c>
      <c r="O38" s="71"/>
      <c r="P38" s="71"/>
      <c r="Q38" s="276">
        <f>ContractNumber</f>
        <v>0</v>
      </c>
      <c r="R38" s="205"/>
      <c r="S38" s="205"/>
      <c r="T38" s="205"/>
      <c r="U38" s="205"/>
      <c r="V38" s="65"/>
      <c r="W38" s="22" t="s">
        <v>111</v>
      </c>
      <c r="X38" s="71"/>
      <c r="Y38" s="65"/>
      <c r="Z38" s="65"/>
      <c r="AA38" s="65"/>
      <c r="AB38" s="65"/>
      <c r="AC38" s="65"/>
      <c r="AD38" s="65"/>
      <c r="AE38" s="65"/>
      <c r="AF38" s="65"/>
      <c r="AG38" s="65"/>
      <c r="AH38" s="65"/>
      <c r="AI38" s="65"/>
      <c r="AJ38" s="65"/>
      <c r="AK38" s="65"/>
    </row>
    <row r="39" spans="1:37" ht="18" customHeight="1" x14ac:dyDescent="0.25">
      <c r="A39" s="208" t="s">
        <v>112</v>
      </c>
      <c r="B39" s="184"/>
      <c r="C39" s="184"/>
      <c r="D39" s="184"/>
      <c r="E39" s="184"/>
      <c r="F39" s="184"/>
      <c r="G39" s="283">
        <f>ProjectName1</f>
        <v>0</v>
      </c>
      <c r="H39" s="239"/>
      <c r="I39" s="239"/>
      <c r="J39" s="239"/>
      <c r="K39" s="239"/>
      <c r="L39" s="239"/>
      <c r="M39" s="71"/>
      <c r="N39" s="208"/>
      <c r="O39" s="184"/>
      <c r="P39" s="184"/>
      <c r="Q39" s="184"/>
      <c r="R39" s="184"/>
      <c r="S39" s="184"/>
      <c r="T39" s="184"/>
      <c r="U39" s="184"/>
      <c r="V39" s="71"/>
      <c r="W39" s="185" t="s">
        <v>113</v>
      </c>
      <c r="X39" s="186"/>
      <c r="Y39" s="186"/>
      <c r="Z39" s="186"/>
      <c r="AA39" s="65"/>
      <c r="AB39" s="65"/>
      <c r="AC39" s="65"/>
      <c r="AD39" s="65"/>
      <c r="AE39" s="65"/>
      <c r="AF39" s="65"/>
      <c r="AG39" s="65"/>
      <c r="AH39" s="65"/>
      <c r="AI39" s="65"/>
      <c r="AJ39" s="65"/>
      <c r="AK39" s="65"/>
    </row>
    <row r="40" spans="1:37" ht="18" customHeight="1" x14ac:dyDescent="0.2">
      <c r="A40" s="198"/>
      <c r="B40" s="184"/>
      <c r="C40" s="184"/>
      <c r="D40" s="184"/>
      <c r="E40" s="184"/>
      <c r="F40" s="184"/>
      <c r="G40" s="288">
        <f>ProjectName2</f>
        <v>0</v>
      </c>
      <c r="H40" s="239"/>
      <c r="I40" s="239"/>
      <c r="J40" s="239"/>
      <c r="K40" s="239"/>
      <c r="L40" s="239"/>
      <c r="M40" s="71"/>
      <c r="N40" s="71" t="s">
        <v>58</v>
      </c>
      <c r="O40" s="71"/>
      <c r="P40" s="71"/>
      <c r="Q40" s="276">
        <f>AlternateNumber</f>
        <v>0</v>
      </c>
      <c r="R40" s="205"/>
      <c r="S40" s="205"/>
      <c r="T40" s="205"/>
      <c r="U40" s="205"/>
      <c r="V40" s="65"/>
      <c r="W40" s="78" t="s">
        <v>59</v>
      </c>
      <c r="X40" s="65"/>
      <c r="Y40" s="264">
        <f>RequestNumber</f>
        <v>0</v>
      </c>
      <c r="Z40" s="265"/>
      <c r="AA40" s="65"/>
      <c r="AB40" s="65"/>
      <c r="AC40" s="65"/>
      <c r="AD40" s="65"/>
      <c r="AE40" s="65"/>
      <c r="AF40" s="65"/>
      <c r="AG40" s="65"/>
      <c r="AH40" s="65"/>
      <c r="AI40" s="65"/>
      <c r="AJ40" s="65"/>
      <c r="AK40" s="65"/>
    </row>
    <row r="41" spans="1:37" ht="18" customHeight="1" x14ac:dyDescent="0.2">
      <c r="A41" s="71" t="s">
        <v>114</v>
      </c>
      <c r="B41" s="71"/>
      <c r="C41" s="71"/>
      <c r="D41" s="71"/>
      <c r="E41" s="71"/>
      <c r="F41" s="71"/>
      <c r="G41" s="281">
        <f>ProjectLocation</f>
        <v>0</v>
      </c>
      <c r="H41" s="205"/>
      <c r="I41" s="205"/>
      <c r="J41" s="205"/>
      <c r="K41" s="205"/>
      <c r="L41" s="205"/>
      <c r="M41" s="208"/>
      <c r="N41" s="184"/>
      <c r="O41" s="184"/>
      <c r="P41" s="184"/>
      <c r="Q41" s="184"/>
      <c r="R41" s="184"/>
      <c r="S41" s="184"/>
      <c r="T41" s="184"/>
      <c r="U41" s="184"/>
      <c r="V41" s="184"/>
      <c r="W41" s="71" t="s">
        <v>61</v>
      </c>
      <c r="X41" s="77">
        <f>X7+1</f>
        <v>3</v>
      </c>
      <c r="Y41" s="43" t="s">
        <v>115</v>
      </c>
      <c r="Z41" s="72">
        <f>LastPage</f>
        <v>1</v>
      </c>
      <c r="AA41" s="36">
        <f>AA7+1</f>
        <v>2</v>
      </c>
      <c r="AB41" s="65"/>
      <c r="AC41" s="65"/>
      <c r="AD41" s="65"/>
      <c r="AE41" s="65"/>
      <c r="AF41" s="65"/>
      <c r="AG41" s="65"/>
      <c r="AH41" s="65"/>
      <c r="AI41" s="65"/>
      <c r="AJ41" s="65"/>
      <c r="AK41" s="65"/>
    </row>
    <row r="42" spans="1:37" ht="13.5" customHeight="1" x14ac:dyDescent="0.2">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65"/>
      <c r="AB42" s="65"/>
      <c r="AC42" s="65"/>
      <c r="AD42" s="65"/>
      <c r="AE42" s="65"/>
      <c r="AF42" s="65"/>
      <c r="AG42" s="65"/>
      <c r="AH42" s="65"/>
      <c r="AI42" s="65"/>
      <c r="AJ42" s="65"/>
      <c r="AK42" s="65"/>
    </row>
    <row r="43" spans="1:37" ht="12.75" customHeight="1" x14ac:dyDescent="0.2">
      <c r="A43" s="80"/>
      <c r="B43" s="43"/>
      <c r="C43" s="285" t="s">
        <v>116</v>
      </c>
      <c r="D43" s="190"/>
      <c r="E43" s="191"/>
      <c r="F43" s="191"/>
      <c r="G43" s="191"/>
      <c r="H43" s="191"/>
      <c r="I43" s="287"/>
      <c r="J43" s="274" t="s">
        <v>117</v>
      </c>
      <c r="K43" s="265"/>
      <c r="L43" s="265"/>
      <c r="M43" s="265"/>
      <c r="N43" s="265"/>
      <c r="O43" s="275"/>
      <c r="P43" s="48"/>
      <c r="Q43" s="274" t="s">
        <v>118</v>
      </c>
      <c r="R43" s="265"/>
      <c r="S43" s="265"/>
      <c r="T43" s="265"/>
      <c r="U43" s="265"/>
      <c r="V43" s="265"/>
      <c r="W43" s="265"/>
      <c r="X43" s="265"/>
      <c r="Y43" s="265"/>
      <c r="Z43" s="275"/>
      <c r="AA43" s="65"/>
      <c r="AB43" s="65"/>
      <c r="AC43" s="65"/>
      <c r="AD43" s="65"/>
      <c r="AE43" s="65"/>
      <c r="AF43" s="65"/>
      <c r="AG43" s="65"/>
      <c r="AH43" s="65"/>
      <c r="AI43" s="65"/>
      <c r="AJ43" s="65"/>
      <c r="AK43" s="65"/>
    </row>
    <row r="44" spans="1:37" ht="12.75" customHeight="1" x14ac:dyDescent="0.2">
      <c r="A44" s="49" t="s">
        <v>119</v>
      </c>
      <c r="B44" s="77" t="s">
        <v>120</v>
      </c>
      <c r="C44" s="286"/>
      <c r="D44" s="204" t="s">
        <v>121</v>
      </c>
      <c r="E44" s="205"/>
      <c r="F44" s="205"/>
      <c r="G44" s="205"/>
      <c r="H44" s="205"/>
      <c r="I44" s="261"/>
      <c r="J44" s="284" t="s">
        <v>122</v>
      </c>
      <c r="K44" s="263"/>
      <c r="L44" s="284" t="s">
        <v>123</v>
      </c>
      <c r="M44" s="263"/>
      <c r="N44" s="284" t="s">
        <v>124</v>
      </c>
      <c r="O44" s="263"/>
      <c r="P44" s="50"/>
      <c r="Q44" s="273" t="s">
        <v>125</v>
      </c>
      <c r="R44" s="263"/>
      <c r="S44" s="273" t="s">
        <v>126</v>
      </c>
      <c r="T44" s="263"/>
      <c r="U44" s="273" t="s">
        <v>127</v>
      </c>
      <c r="V44" s="263"/>
      <c r="W44" s="273" t="s">
        <v>128</v>
      </c>
      <c r="X44" s="263"/>
      <c r="Y44" s="273" t="s">
        <v>129</v>
      </c>
      <c r="Z44" s="263"/>
      <c r="AA44" s="65"/>
      <c r="AB44" s="65"/>
      <c r="AC44" s="65"/>
      <c r="AD44" s="65"/>
      <c r="AE44" s="65"/>
      <c r="AF44" s="65"/>
      <c r="AG44" s="65"/>
      <c r="AH44" s="65"/>
      <c r="AI44" s="65"/>
      <c r="AJ44" s="65"/>
      <c r="AK44" s="65"/>
    </row>
    <row r="45" spans="1:37" ht="25.5" customHeight="1" x14ac:dyDescent="0.2">
      <c r="A45" s="49" t="s">
        <v>130</v>
      </c>
      <c r="B45" s="83" t="s">
        <v>131</v>
      </c>
      <c r="C45" s="51" t="s">
        <v>132</v>
      </c>
      <c r="D45" s="204" t="s">
        <v>133</v>
      </c>
      <c r="E45" s="205"/>
      <c r="F45" s="205"/>
      <c r="G45" s="205"/>
      <c r="H45" s="205"/>
      <c r="I45" s="261"/>
      <c r="J45" s="271" t="s">
        <v>134</v>
      </c>
      <c r="K45" s="261"/>
      <c r="L45" s="271" t="s">
        <v>135</v>
      </c>
      <c r="M45" s="261"/>
      <c r="N45" s="271" t="s">
        <v>136</v>
      </c>
      <c r="O45" s="261"/>
      <c r="P45" s="52"/>
      <c r="Q45" s="271" t="s">
        <v>137</v>
      </c>
      <c r="R45" s="261"/>
      <c r="S45" s="271" t="s">
        <v>138</v>
      </c>
      <c r="T45" s="261"/>
      <c r="U45" s="271" t="s">
        <v>139</v>
      </c>
      <c r="V45" s="261"/>
      <c r="W45" s="271" t="s">
        <v>140</v>
      </c>
      <c r="X45" s="261"/>
      <c r="Y45" s="271" t="s">
        <v>141</v>
      </c>
      <c r="Z45" s="261"/>
      <c r="AA45" s="65"/>
      <c r="AB45" s="65"/>
      <c r="AC45" s="65"/>
      <c r="AD45" s="65"/>
      <c r="AE45" s="65"/>
      <c r="AF45" s="65"/>
      <c r="AG45" s="65"/>
      <c r="AH45" s="65"/>
      <c r="AI45" s="65"/>
      <c r="AJ45" s="65"/>
      <c r="AK45" s="65"/>
    </row>
    <row r="46" spans="1:37" ht="12.75" customHeight="1" x14ac:dyDescent="0.2">
      <c r="A46" s="53">
        <f>A34+1</f>
        <v>24</v>
      </c>
      <c r="B46" s="3"/>
      <c r="C46" s="4"/>
      <c r="D46" s="279"/>
      <c r="E46" s="230"/>
      <c r="F46" s="230"/>
      <c r="G46" s="230"/>
      <c r="H46" s="230"/>
      <c r="I46" s="231"/>
      <c r="J46" s="278"/>
      <c r="K46" s="231"/>
      <c r="L46" s="278"/>
      <c r="M46" s="231"/>
      <c r="N46" s="280">
        <f t="shared" ref="N46:N68" si="4">J46+L46</f>
        <v>0</v>
      </c>
      <c r="O46" s="263"/>
      <c r="P46" s="55"/>
      <c r="Q46" s="277">
        <f t="shared" ref="Q46:Q68" si="5">W46+Y46</f>
        <v>0</v>
      </c>
      <c r="R46" s="261"/>
      <c r="S46" s="260">
        <f>IF(N46=0,0,('C - Schedule of Values Details'!Q46+'C - Schedule of Values Details'!S46)/N46)</f>
        <v>0</v>
      </c>
      <c r="T46" s="261"/>
      <c r="U46" s="260">
        <f t="shared" ref="U46:U68" si="6">IF(N46=0,0,IF(Q46=0,0,Q46/N46))</f>
        <v>0</v>
      </c>
      <c r="V46" s="261"/>
      <c r="W46" s="262">
        <f>'C - Schedule of Values Details'!W46</f>
        <v>0</v>
      </c>
      <c r="X46" s="263"/>
      <c r="Y46" s="262">
        <f>'C - Schedule of Values Details'!Y46</f>
        <v>0</v>
      </c>
      <c r="Z46" s="263"/>
      <c r="AA46" s="65"/>
      <c r="AB46" s="65"/>
      <c r="AC46" s="65"/>
      <c r="AD46" s="65"/>
      <c r="AE46" s="65"/>
      <c r="AF46" s="65"/>
      <c r="AG46" s="65"/>
      <c r="AH46" s="65"/>
      <c r="AI46" s="65"/>
      <c r="AJ46" s="65"/>
      <c r="AK46" s="65"/>
    </row>
    <row r="47" spans="1:37" ht="12.75" customHeight="1" x14ac:dyDescent="0.2">
      <c r="A47" s="56">
        <f t="shared" ref="A47:A68" si="7">A46+1</f>
        <v>25</v>
      </c>
      <c r="B47" s="3"/>
      <c r="C47" s="4"/>
      <c r="D47" s="279"/>
      <c r="E47" s="230"/>
      <c r="F47" s="230"/>
      <c r="G47" s="230"/>
      <c r="H47" s="230"/>
      <c r="I47" s="231"/>
      <c r="J47" s="278"/>
      <c r="K47" s="231"/>
      <c r="L47" s="278"/>
      <c r="M47" s="231"/>
      <c r="N47" s="280">
        <f t="shared" si="4"/>
        <v>0</v>
      </c>
      <c r="O47" s="263"/>
      <c r="P47" s="55"/>
      <c r="Q47" s="270">
        <f t="shared" si="5"/>
        <v>0</v>
      </c>
      <c r="R47" s="261"/>
      <c r="S47" s="260">
        <f>IF(N47=0,0,('C - Schedule of Values Details'!Q47+'C - Schedule of Values Details'!S47)/N47)</f>
        <v>0</v>
      </c>
      <c r="T47" s="261"/>
      <c r="U47" s="260">
        <f t="shared" si="6"/>
        <v>0</v>
      </c>
      <c r="V47" s="261"/>
      <c r="W47" s="262">
        <f>'C - Schedule of Values Details'!W47</f>
        <v>0</v>
      </c>
      <c r="X47" s="263"/>
      <c r="Y47" s="262">
        <f>'C - Schedule of Values Details'!Y47</f>
        <v>0</v>
      </c>
      <c r="Z47" s="263"/>
      <c r="AA47" s="65"/>
      <c r="AB47" s="65"/>
      <c r="AC47" s="65"/>
      <c r="AD47" s="65"/>
      <c r="AE47" s="65"/>
      <c r="AF47" s="65"/>
      <c r="AG47" s="65"/>
      <c r="AH47" s="65"/>
      <c r="AI47" s="65"/>
      <c r="AJ47" s="65"/>
      <c r="AK47" s="65"/>
    </row>
    <row r="48" spans="1:37" ht="12.75" customHeight="1" x14ac:dyDescent="0.2">
      <c r="A48" s="56">
        <f t="shared" si="7"/>
        <v>26</v>
      </c>
      <c r="B48" s="3"/>
      <c r="C48" s="4"/>
      <c r="D48" s="279"/>
      <c r="E48" s="230"/>
      <c r="F48" s="230"/>
      <c r="G48" s="230"/>
      <c r="H48" s="230"/>
      <c r="I48" s="231"/>
      <c r="J48" s="278"/>
      <c r="K48" s="231"/>
      <c r="L48" s="278"/>
      <c r="M48" s="231"/>
      <c r="N48" s="280">
        <f t="shared" si="4"/>
        <v>0</v>
      </c>
      <c r="O48" s="263"/>
      <c r="P48" s="55"/>
      <c r="Q48" s="270">
        <f t="shared" si="5"/>
        <v>0</v>
      </c>
      <c r="R48" s="261"/>
      <c r="S48" s="260">
        <f>IF(N48=0,0,('C - Schedule of Values Details'!Q48+'C - Schedule of Values Details'!S48)/N48)</f>
        <v>0</v>
      </c>
      <c r="T48" s="261"/>
      <c r="U48" s="260">
        <f t="shared" si="6"/>
        <v>0</v>
      </c>
      <c r="V48" s="261"/>
      <c r="W48" s="262">
        <f>'C - Schedule of Values Details'!W48</f>
        <v>0</v>
      </c>
      <c r="X48" s="263"/>
      <c r="Y48" s="262">
        <f>'C - Schedule of Values Details'!Y48</f>
        <v>0</v>
      </c>
      <c r="Z48" s="263"/>
      <c r="AA48" s="65"/>
      <c r="AB48" s="65"/>
      <c r="AC48" s="65"/>
      <c r="AD48" s="65"/>
      <c r="AE48" s="65"/>
      <c r="AF48" s="65"/>
      <c r="AG48" s="65"/>
      <c r="AH48" s="65"/>
      <c r="AI48" s="65"/>
      <c r="AJ48" s="65"/>
      <c r="AK48" s="65"/>
    </row>
    <row r="49" spans="1:37" ht="12.75" customHeight="1" x14ac:dyDescent="0.2">
      <c r="A49" s="56">
        <f t="shared" si="7"/>
        <v>27</v>
      </c>
      <c r="B49" s="3"/>
      <c r="C49" s="4"/>
      <c r="D49" s="279"/>
      <c r="E49" s="230"/>
      <c r="F49" s="230"/>
      <c r="G49" s="230"/>
      <c r="H49" s="230"/>
      <c r="I49" s="231"/>
      <c r="J49" s="278"/>
      <c r="K49" s="231"/>
      <c r="L49" s="278"/>
      <c r="M49" s="231"/>
      <c r="N49" s="280">
        <f t="shared" si="4"/>
        <v>0</v>
      </c>
      <c r="O49" s="263"/>
      <c r="P49" s="55"/>
      <c r="Q49" s="270">
        <f t="shared" si="5"/>
        <v>0</v>
      </c>
      <c r="R49" s="261"/>
      <c r="S49" s="260">
        <f>IF(N49=0,0,('C - Schedule of Values Details'!Q49+'C - Schedule of Values Details'!S49)/N49)</f>
        <v>0</v>
      </c>
      <c r="T49" s="261"/>
      <c r="U49" s="260">
        <f t="shared" si="6"/>
        <v>0</v>
      </c>
      <c r="V49" s="261"/>
      <c r="W49" s="262">
        <f>'C - Schedule of Values Details'!W49</f>
        <v>0</v>
      </c>
      <c r="X49" s="263"/>
      <c r="Y49" s="262">
        <f>'C - Schedule of Values Details'!Y49</f>
        <v>0</v>
      </c>
      <c r="Z49" s="263"/>
      <c r="AA49" s="65"/>
      <c r="AB49" s="65"/>
      <c r="AC49" s="65"/>
      <c r="AD49" s="65"/>
      <c r="AE49" s="65"/>
      <c r="AF49" s="65"/>
      <c r="AG49" s="65"/>
      <c r="AH49" s="65"/>
      <c r="AI49" s="65"/>
      <c r="AJ49" s="65"/>
      <c r="AK49" s="65"/>
    </row>
    <row r="50" spans="1:37" ht="12.75" customHeight="1" x14ac:dyDescent="0.2">
      <c r="A50" s="56">
        <f t="shared" si="7"/>
        <v>28</v>
      </c>
      <c r="B50" s="3"/>
      <c r="C50" s="4"/>
      <c r="D50" s="279"/>
      <c r="E50" s="230"/>
      <c r="F50" s="230"/>
      <c r="G50" s="230"/>
      <c r="H50" s="230"/>
      <c r="I50" s="231"/>
      <c r="J50" s="278"/>
      <c r="K50" s="231"/>
      <c r="L50" s="278"/>
      <c r="M50" s="231"/>
      <c r="N50" s="280">
        <f t="shared" si="4"/>
        <v>0</v>
      </c>
      <c r="O50" s="263"/>
      <c r="P50" s="55"/>
      <c r="Q50" s="270">
        <f t="shared" si="5"/>
        <v>0</v>
      </c>
      <c r="R50" s="261"/>
      <c r="S50" s="260">
        <f>IF(N50=0,0,('C - Schedule of Values Details'!Q50+'C - Schedule of Values Details'!S50)/N50)</f>
        <v>0</v>
      </c>
      <c r="T50" s="261"/>
      <c r="U50" s="260">
        <f t="shared" si="6"/>
        <v>0</v>
      </c>
      <c r="V50" s="261"/>
      <c r="W50" s="262">
        <f>'C - Schedule of Values Details'!W50</f>
        <v>0</v>
      </c>
      <c r="X50" s="263"/>
      <c r="Y50" s="262">
        <f>'C - Schedule of Values Details'!Y50</f>
        <v>0</v>
      </c>
      <c r="Z50" s="263"/>
      <c r="AA50" s="65"/>
      <c r="AB50" s="65"/>
      <c r="AC50" s="65"/>
      <c r="AD50" s="65"/>
      <c r="AE50" s="65"/>
      <c r="AF50" s="65"/>
      <c r="AG50" s="65"/>
      <c r="AH50" s="65"/>
      <c r="AI50" s="65"/>
      <c r="AJ50" s="65"/>
      <c r="AK50" s="65"/>
    </row>
    <row r="51" spans="1:37" ht="12.75" customHeight="1" x14ac:dyDescent="0.2">
      <c r="A51" s="56">
        <f t="shared" si="7"/>
        <v>29</v>
      </c>
      <c r="B51" s="3"/>
      <c r="C51" s="4"/>
      <c r="D51" s="279"/>
      <c r="E51" s="230"/>
      <c r="F51" s="230"/>
      <c r="G51" s="230"/>
      <c r="H51" s="230"/>
      <c r="I51" s="231"/>
      <c r="J51" s="278"/>
      <c r="K51" s="231"/>
      <c r="L51" s="278"/>
      <c r="M51" s="231"/>
      <c r="N51" s="280">
        <f t="shared" si="4"/>
        <v>0</v>
      </c>
      <c r="O51" s="263"/>
      <c r="P51" s="55"/>
      <c r="Q51" s="270">
        <f t="shared" si="5"/>
        <v>0</v>
      </c>
      <c r="R51" s="261"/>
      <c r="S51" s="260">
        <f>IF(N51=0,0,('C - Schedule of Values Details'!Q51+'C - Schedule of Values Details'!S51)/N51)</f>
        <v>0</v>
      </c>
      <c r="T51" s="261"/>
      <c r="U51" s="260">
        <f t="shared" si="6"/>
        <v>0</v>
      </c>
      <c r="V51" s="261"/>
      <c r="W51" s="262">
        <f>'C - Schedule of Values Details'!W51</f>
        <v>0</v>
      </c>
      <c r="X51" s="263"/>
      <c r="Y51" s="262">
        <f>'C - Schedule of Values Details'!Y51</f>
        <v>0</v>
      </c>
      <c r="Z51" s="263"/>
      <c r="AA51" s="65"/>
      <c r="AB51" s="65"/>
      <c r="AC51" s="65"/>
      <c r="AD51" s="65"/>
      <c r="AE51" s="65"/>
      <c r="AF51" s="65"/>
      <c r="AG51" s="65"/>
      <c r="AH51" s="65"/>
      <c r="AI51" s="65"/>
      <c r="AJ51" s="65"/>
      <c r="AK51" s="65"/>
    </row>
    <row r="52" spans="1:37" ht="12.75" customHeight="1" x14ac:dyDescent="0.2">
      <c r="A52" s="56">
        <f t="shared" si="7"/>
        <v>30</v>
      </c>
      <c r="B52" s="3"/>
      <c r="C52" s="4"/>
      <c r="D52" s="279"/>
      <c r="E52" s="230"/>
      <c r="F52" s="230"/>
      <c r="G52" s="230"/>
      <c r="H52" s="230"/>
      <c r="I52" s="231"/>
      <c r="J52" s="278"/>
      <c r="K52" s="231"/>
      <c r="L52" s="278"/>
      <c r="M52" s="231"/>
      <c r="N52" s="280">
        <f t="shared" si="4"/>
        <v>0</v>
      </c>
      <c r="O52" s="263"/>
      <c r="P52" s="55"/>
      <c r="Q52" s="270">
        <f t="shared" si="5"/>
        <v>0</v>
      </c>
      <c r="R52" s="261"/>
      <c r="S52" s="260">
        <f>IF(N52=0,0,('C - Schedule of Values Details'!Q52+'C - Schedule of Values Details'!S52)/N52)</f>
        <v>0</v>
      </c>
      <c r="T52" s="261"/>
      <c r="U52" s="260">
        <f t="shared" si="6"/>
        <v>0</v>
      </c>
      <c r="V52" s="261"/>
      <c r="W52" s="262">
        <f>'C - Schedule of Values Details'!W52</f>
        <v>0</v>
      </c>
      <c r="X52" s="263"/>
      <c r="Y52" s="262">
        <f>'C - Schedule of Values Details'!Y52</f>
        <v>0</v>
      </c>
      <c r="Z52" s="263"/>
      <c r="AA52" s="65"/>
      <c r="AB52" s="65"/>
      <c r="AC52" s="65"/>
      <c r="AD52" s="65"/>
      <c r="AE52" s="65"/>
      <c r="AF52" s="65"/>
      <c r="AG52" s="65"/>
      <c r="AH52" s="65"/>
      <c r="AI52" s="65"/>
      <c r="AJ52" s="65"/>
      <c r="AK52" s="65"/>
    </row>
    <row r="53" spans="1:37" ht="12.75" customHeight="1" x14ac:dyDescent="0.2">
      <c r="A53" s="56">
        <f t="shared" si="7"/>
        <v>31</v>
      </c>
      <c r="B53" s="3"/>
      <c r="C53" s="4"/>
      <c r="D53" s="279"/>
      <c r="E53" s="230"/>
      <c r="F53" s="230"/>
      <c r="G53" s="230"/>
      <c r="H53" s="230"/>
      <c r="I53" s="231"/>
      <c r="J53" s="278"/>
      <c r="K53" s="231"/>
      <c r="L53" s="278"/>
      <c r="M53" s="231"/>
      <c r="N53" s="280">
        <f t="shared" si="4"/>
        <v>0</v>
      </c>
      <c r="O53" s="263"/>
      <c r="P53" s="55"/>
      <c r="Q53" s="270">
        <f t="shared" si="5"/>
        <v>0</v>
      </c>
      <c r="R53" s="261"/>
      <c r="S53" s="260">
        <f>IF(N53=0,0,('C - Schedule of Values Details'!Q53+'C - Schedule of Values Details'!S53)/N53)</f>
        <v>0</v>
      </c>
      <c r="T53" s="261"/>
      <c r="U53" s="260">
        <f t="shared" si="6"/>
        <v>0</v>
      </c>
      <c r="V53" s="261"/>
      <c r="W53" s="262">
        <f>'C - Schedule of Values Details'!W53</f>
        <v>0</v>
      </c>
      <c r="X53" s="263"/>
      <c r="Y53" s="262">
        <f>'C - Schedule of Values Details'!Y53</f>
        <v>0</v>
      </c>
      <c r="Z53" s="263"/>
      <c r="AA53" s="65"/>
      <c r="AB53" s="65"/>
      <c r="AC53" s="65"/>
      <c r="AD53" s="65"/>
      <c r="AE53" s="65"/>
      <c r="AF53" s="65"/>
      <c r="AG53" s="65"/>
      <c r="AH53" s="65"/>
      <c r="AI53" s="65"/>
      <c r="AJ53" s="65"/>
      <c r="AK53" s="65"/>
    </row>
    <row r="54" spans="1:37" ht="12.75" customHeight="1" x14ac:dyDescent="0.2">
      <c r="A54" s="56">
        <f t="shared" si="7"/>
        <v>32</v>
      </c>
      <c r="B54" s="3"/>
      <c r="C54" s="4"/>
      <c r="D54" s="279"/>
      <c r="E54" s="230"/>
      <c r="F54" s="230"/>
      <c r="G54" s="230"/>
      <c r="H54" s="230"/>
      <c r="I54" s="231"/>
      <c r="J54" s="278"/>
      <c r="K54" s="231"/>
      <c r="L54" s="278"/>
      <c r="M54" s="231"/>
      <c r="N54" s="280">
        <f t="shared" si="4"/>
        <v>0</v>
      </c>
      <c r="O54" s="263"/>
      <c r="P54" s="55"/>
      <c r="Q54" s="270">
        <f t="shared" si="5"/>
        <v>0</v>
      </c>
      <c r="R54" s="261"/>
      <c r="S54" s="260">
        <f>IF(N54=0,0,('C - Schedule of Values Details'!Q54+'C - Schedule of Values Details'!S54)/N54)</f>
        <v>0</v>
      </c>
      <c r="T54" s="261"/>
      <c r="U54" s="260">
        <f t="shared" si="6"/>
        <v>0</v>
      </c>
      <c r="V54" s="261"/>
      <c r="W54" s="262">
        <f>'C - Schedule of Values Details'!W54</f>
        <v>0</v>
      </c>
      <c r="X54" s="263"/>
      <c r="Y54" s="262">
        <f>'C - Schedule of Values Details'!Y54</f>
        <v>0</v>
      </c>
      <c r="Z54" s="263"/>
      <c r="AA54" s="65"/>
      <c r="AB54" s="65"/>
      <c r="AC54" s="65"/>
      <c r="AD54" s="65"/>
      <c r="AE54" s="65"/>
      <c r="AF54" s="65"/>
      <c r="AG54" s="65"/>
      <c r="AH54" s="65"/>
      <c r="AI54" s="65"/>
      <c r="AJ54" s="65"/>
      <c r="AK54" s="65"/>
    </row>
    <row r="55" spans="1:37" ht="12.75" customHeight="1" x14ac:dyDescent="0.2">
      <c r="A55" s="56">
        <f t="shared" si="7"/>
        <v>33</v>
      </c>
      <c r="B55" s="3"/>
      <c r="C55" s="4"/>
      <c r="D55" s="279"/>
      <c r="E55" s="230"/>
      <c r="F55" s="230"/>
      <c r="G55" s="230"/>
      <c r="H55" s="230"/>
      <c r="I55" s="231"/>
      <c r="J55" s="278"/>
      <c r="K55" s="231"/>
      <c r="L55" s="278"/>
      <c r="M55" s="231"/>
      <c r="N55" s="280">
        <f t="shared" si="4"/>
        <v>0</v>
      </c>
      <c r="O55" s="263"/>
      <c r="P55" s="55"/>
      <c r="Q55" s="270">
        <f t="shared" si="5"/>
        <v>0</v>
      </c>
      <c r="R55" s="261"/>
      <c r="S55" s="260">
        <f>IF(N55=0,0,('C - Schedule of Values Details'!Q55+'C - Schedule of Values Details'!S55)/N55)</f>
        <v>0</v>
      </c>
      <c r="T55" s="261"/>
      <c r="U55" s="260">
        <f t="shared" si="6"/>
        <v>0</v>
      </c>
      <c r="V55" s="261"/>
      <c r="W55" s="262">
        <f>'C - Schedule of Values Details'!W55</f>
        <v>0</v>
      </c>
      <c r="X55" s="263"/>
      <c r="Y55" s="262">
        <f>'C - Schedule of Values Details'!Y55</f>
        <v>0</v>
      </c>
      <c r="Z55" s="263"/>
      <c r="AA55" s="65"/>
      <c r="AB55" s="65"/>
      <c r="AC55" s="65"/>
      <c r="AD55" s="65"/>
      <c r="AE55" s="65"/>
      <c r="AF55" s="65"/>
      <c r="AG55" s="65"/>
      <c r="AH55" s="65"/>
      <c r="AI55" s="65"/>
      <c r="AJ55" s="65"/>
      <c r="AK55" s="65"/>
    </row>
    <row r="56" spans="1:37" ht="12.75" customHeight="1" x14ac:dyDescent="0.2">
      <c r="A56" s="56">
        <f t="shared" si="7"/>
        <v>34</v>
      </c>
      <c r="B56" s="3"/>
      <c r="C56" s="4"/>
      <c r="D56" s="279"/>
      <c r="E56" s="230"/>
      <c r="F56" s="230"/>
      <c r="G56" s="230"/>
      <c r="H56" s="230"/>
      <c r="I56" s="231"/>
      <c r="J56" s="278"/>
      <c r="K56" s="231"/>
      <c r="L56" s="278"/>
      <c r="M56" s="231"/>
      <c r="N56" s="280">
        <f t="shared" si="4"/>
        <v>0</v>
      </c>
      <c r="O56" s="263"/>
      <c r="P56" s="55"/>
      <c r="Q56" s="270">
        <f t="shared" si="5"/>
        <v>0</v>
      </c>
      <c r="R56" s="261"/>
      <c r="S56" s="260">
        <f>IF(N56=0,0,('C - Schedule of Values Details'!Q56+'C - Schedule of Values Details'!S56)/N56)</f>
        <v>0</v>
      </c>
      <c r="T56" s="261"/>
      <c r="U56" s="260">
        <f t="shared" si="6"/>
        <v>0</v>
      </c>
      <c r="V56" s="261"/>
      <c r="W56" s="262">
        <f>'C - Schedule of Values Details'!W56</f>
        <v>0</v>
      </c>
      <c r="X56" s="263"/>
      <c r="Y56" s="262">
        <f>'C - Schedule of Values Details'!Y56</f>
        <v>0</v>
      </c>
      <c r="Z56" s="263"/>
      <c r="AA56" s="65"/>
      <c r="AB56" s="65"/>
      <c r="AC56" s="65"/>
      <c r="AD56" s="65"/>
      <c r="AE56" s="65"/>
      <c r="AF56" s="65"/>
      <c r="AG56" s="65"/>
      <c r="AH56" s="65"/>
      <c r="AI56" s="65"/>
      <c r="AJ56" s="65"/>
      <c r="AK56" s="65"/>
    </row>
    <row r="57" spans="1:37" ht="12.75" customHeight="1" x14ac:dyDescent="0.2">
      <c r="A57" s="56">
        <f t="shared" si="7"/>
        <v>35</v>
      </c>
      <c r="B57" s="3"/>
      <c r="C57" s="4"/>
      <c r="D57" s="279"/>
      <c r="E57" s="230"/>
      <c r="F57" s="230"/>
      <c r="G57" s="230"/>
      <c r="H57" s="230"/>
      <c r="I57" s="231"/>
      <c r="J57" s="278"/>
      <c r="K57" s="231"/>
      <c r="L57" s="278"/>
      <c r="M57" s="231"/>
      <c r="N57" s="280">
        <f t="shared" si="4"/>
        <v>0</v>
      </c>
      <c r="O57" s="263"/>
      <c r="P57" s="55"/>
      <c r="Q57" s="270">
        <f t="shared" si="5"/>
        <v>0</v>
      </c>
      <c r="R57" s="261"/>
      <c r="S57" s="260">
        <f>IF(N57=0,0,('C - Schedule of Values Details'!Q57+'C - Schedule of Values Details'!S57)/N57)</f>
        <v>0</v>
      </c>
      <c r="T57" s="261"/>
      <c r="U57" s="260">
        <f t="shared" si="6"/>
        <v>0</v>
      </c>
      <c r="V57" s="261"/>
      <c r="W57" s="262">
        <f>'C - Schedule of Values Details'!W57</f>
        <v>0</v>
      </c>
      <c r="X57" s="263"/>
      <c r="Y57" s="262">
        <f>'C - Schedule of Values Details'!Y57</f>
        <v>0</v>
      </c>
      <c r="Z57" s="263"/>
      <c r="AA57" s="65"/>
      <c r="AB57" s="65"/>
      <c r="AC57" s="65"/>
      <c r="AD57" s="65"/>
      <c r="AE57" s="65"/>
      <c r="AF57" s="65"/>
      <c r="AG57" s="65"/>
      <c r="AH57" s="65"/>
      <c r="AI57" s="65"/>
      <c r="AJ57" s="65"/>
      <c r="AK57" s="65"/>
    </row>
    <row r="58" spans="1:37" ht="12.75" customHeight="1" x14ac:dyDescent="0.2">
      <c r="A58" s="56">
        <f t="shared" si="7"/>
        <v>36</v>
      </c>
      <c r="B58" s="3"/>
      <c r="C58" s="4"/>
      <c r="D58" s="279"/>
      <c r="E58" s="230"/>
      <c r="F58" s="230"/>
      <c r="G58" s="230"/>
      <c r="H58" s="230"/>
      <c r="I58" s="231"/>
      <c r="J58" s="278"/>
      <c r="K58" s="231"/>
      <c r="L58" s="278"/>
      <c r="M58" s="231"/>
      <c r="N58" s="280">
        <f t="shared" si="4"/>
        <v>0</v>
      </c>
      <c r="O58" s="263"/>
      <c r="P58" s="55"/>
      <c r="Q58" s="270">
        <f t="shared" si="5"/>
        <v>0</v>
      </c>
      <c r="R58" s="261"/>
      <c r="S58" s="260">
        <f>IF(N58=0,0,('C - Schedule of Values Details'!Q58+'C - Schedule of Values Details'!S58)/N58)</f>
        <v>0</v>
      </c>
      <c r="T58" s="261"/>
      <c r="U58" s="260">
        <f t="shared" si="6"/>
        <v>0</v>
      </c>
      <c r="V58" s="261"/>
      <c r="W58" s="262">
        <f>'C - Schedule of Values Details'!W58</f>
        <v>0</v>
      </c>
      <c r="X58" s="263"/>
      <c r="Y58" s="262">
        <f>'C - Schedule of Values Details'!Y58</f>
        <v>0</v>
      </c>
      <c r="Z58" s="263"/>
      <c r="AA58" s="65"/>
      <c r="AB58" s="65"/>
      <c r="AC58" s="65"/>
      <c r="AD58" s="65"/>
      <c r="AE58" s="65"/>
      <c r="AF58" s="65"/>
      <c r="AG58" s="65"/>
      <c r="AH58" s="65"/>
      <c r="AI58" s="65"/>
      <c r="AJ58" s="65"/>
      <c r="AK58" s="65"/>
    </row>
    <row r="59" spans="1:37" ht="12.75" customHeight="1" x14ac:dyDescent="0.2">
      <c r="A59" s="56">
        <f t="shared" si="7"/>
        <v>37</v>
      </c>
      <c r="B59" s="3"/>
      <c r="C59" s="4"/>
      <c r="D59" s="279"/>
      <c r="E59" s="230"/>
      <c r="F59" s="230"/>
      <c r="G59" s="230"/>
      <c r="H59" s="230"/>
      <c r="I59" s="231"/>
      <c r="J59" s="278"/>
      <c r="K59" s="231"/>
      <c r="L59" s="278"/>
      <c r="M59" s="231"/>
      <c r="N59" s="280">
        <f t="shared" si="4"/>
        <v>0</v>
      </c>
      <c r="O59" s="263"/>
      <c r="P59" s="55"/>
      <c r="Q59" s="270">
        <f t="shared" si="5"/>
        <v>0</v>
      </c>
      <c r="R59" s="261"/>
      <c r="S59" s="260">
        <f>IF(N59=0,0,('C - Schedule of Values Details'!Q59+'C - Schedule of Values Details'!S59)/N59)</f>
        <v>0</v>
      </c>
      <c r="T59" s="261"/>
      <c r="U59" s="260">
        <f t="shared" si="6"/>
        <v>0</v>
      </c>
      <c r="V59" s="261"/>
      <c r="W59" s="262">
        <f>'C - Schedule of Values Details'!W59</f>
        <v>0</v>
      </c>
      <c r="X59" s="263"/>
      <c r="Y59" s="262">
        <f>'C - Schedule of Values Details'!Y59</f>
        <v>0</v>
      </c>
      <c r="Z59" s="263"/>
      <c r="AA59" s="65"/>
      <c r="AB59" s="65"/>
      <c r="AC59" s="65"/>
      <c r="AD59" s="65"/>
      <c r="AE59" s="65"/>
      <c r="AF59" s="65"/>
      <c r="AG59" s="65"/>
      <c r="AH59" s="65"/>
      <c r="AI59" s="65"/>
      <c r="AJ59" s="65"/>
      <c r="AK59" s="65"/>
    </row>
    <row r="60" spans="1:37" ht="12.75" customHeight="1" x14ac:dyDescent="0.2">
      <c r="A60" s="56">
        <f t="shared" si="7"/>
        <v>38</v>
      </c>
      <c r="B60" s="3"/>
      <c r="C60" s="4"/>
      <c r="D60" s="279"/>
      <c r="E60" s="230"/>
      <c r="F60" s="230"/>
      <c r="G60" s="230"/>
      <c r="H60" s="230"/>
      <c r="I60" s="231"/>
      <c r="J60" s="278"/>
      <c r="K60" s="231"/>
      <c r="L60" s="278"/>
      <c r="M60" s="231"/>
      <c r="N60" s="280">
        <f t="shared" si="4"/>
        <v>0</v>
      </c>
      <c r="O60" s="263"/>
      <c r="P60" s="55"/>
      <c r="Q60" s="270">
        <f t="shared" si="5"/>
        <v>0</v>
      </c>
      <c r="R60" s="261"/>
      <c r="S60" s="260">
        <f>IF(N60=0,0,('C - Schedule of Values Details'!Q60+'C - Schedule of Values Details'!S60)/N60)</f>
        <v>0</v>
      </c>
      <c r="T60" s="261"/>
      <c r="U60" s="260">
        <f t="shared" si="6"/>
        <v>0</v>
      </c>
      <c r="V60" s="261"/>
      <c r="W60" s="262">
        <f>'C - Schedule of Values Details'!W60</f>
        <v>0</v>
      </c>
      <c r="X60" s="263"/>
      <c r="Y60" s="262">
        <f>'C - Schedule of Values Details'!Y60</f>
        <v>0</v>
      </c>
      <c r="Z60" s="263"/>
      <c r="AA60" s="65"/>
      <c r="AB60" s="65"/>
      <c r="AC60" s="65"/>
      <c r="AD60" s="65"/>
      <c r="AE60" s="65"/>
      <c r="AF60" s="65"/>
      <c r="AG60" s="65"/>
      <c r="AH60" s="65"/>
      <c r="AI60" s="65"/>
      <c r="AJ60" s="65"/>
      <c r="AK60" s="65"/>
    </row>
    <row r="61" spans="1:37" ht="12.75" customHeight="1" x14ac:dyDescent="0.2">
      <c r="A61" s="56">
        <f t="shared" si="7"/>
        <v>39</v>
      </c>
      <c r="B61" s="3"/>
      <c r="C61" s="4"/>
      <c r="D61" s="279"/>
      <c r="E61" s="230"/>
      <c r="F61" s="230"/>
      <c r="G61" s="230"/>
      <c r="H61" s="230"/>
      <c r="I61" s="231"/>
      <c r="J61" s="278"/>
      <c r="K61" s="231"/>
      <c r="L61" s="278"/>
      <c r="M61" s="231"/>
      <c r="N61" s="280">
        <f t="shared" si="4"/>
        <v>0</v>
      </c>
      <c r="O61" s="263"/>
      <c r="P61" s="55"/>
      <c r="Q61" s="270">
        <f t="shared" si="5"/>
        <v>0</v>
      </c>
      <c r="R61" s="261"/>
      <c r="S61" s="260">
        <f>IF(N61=0,0,('C - Schedule of Values Details'!Q61+'C - Schedule of Values Details'!S61)/N61)</f>
        <v>0</v>
      </c>
      <c r="T61" s="261"/>
      <c r="U61" s="260">
        <f t="shared" si="6"/>
        <v>0</v>
      </c>
      <c r="V61" s="261"/>
      <c r="W61" s="262">
        <f>'C - Schedule of Values Details'!W61</f>
        <v>0</v>
      </c>
      <c r="X61" s="263"/>
      <c r="Y61" s="262">
        <f>'C - Schedule of Values Details'!Y61</f>
        <v>0</v>
      </c>
      <c r="Z61" s="263"/>
      <c r="AA61" s="65"/>
      <c r="AB61" s="65"/>
      <c r="AC61" s="65"/>
      <c r="AD61" s="65"/>
      <c r="AE61" s="65"/>
      <c r="AF61" s="65"/>
      <c r="AG61" s="65"/>
      <c r="AH61" s="65"/>
      <c r="AI61" s="65"/>
      <c r="AJ61" s="65"/>
      <c r="AK61" s="65"/>
    </row>
    <row r="62" spans="1:37" ht="12.75" customHeight="1" x14ac:dyDescent="0.2">
      <c r="A62" s="56">
        <f t="shared" si="7"/>
        <v>40</v>
      </c>
      <c r="B62" s="3"/>
      <c r="C62" s="4"/>
      <c r="D62" s="279"/>
      <c r="E62" s="230"/>
      <c r="F62" s="230"/>
      <c r="G62" s="230"/>
      <c r="H62" s="230"/>
      <c r="I62" s="231"/>
      <c r="J62" s="278"/>
      <c r="K62" s="231"/>
      <c r="L62" s="278"/>
      <c r="M62" s="231"/>
      <c r="N62" s="280">
        <f t="shared" si="4"/>
        <v>0</v>
      </c>
      <c r="O62" s="263"/>
      <c r="P62" s="55"/>
      <c r="Q62" s="270">
        <f t="shared" si="5"/>
        <v>0</v>
      </c>
      <c r="R62" s="261"/>
      <c r="S62" s="260">
        <f>IF(N62=0,0,('C - Schedule of Values Details'!Q62+'C - Schedule of Values Details'!S62)/N62)</f>
        <v>0</v>
      </c>
      <c r="T62" s="261"/>
      <c r="U62" s="260">
        <f t="shared" si="6"/>
        <v>0</v>
      </c>
      <c r="V62" s="261"/>
      <c r="W62" s="262">
        <f>'C - Schedule of Values Details'!W62</f>
        <v>0</v>
      </c>
      <c r="X62" s="263"/>
      <c r="Y62" s="262">
        <f>'C - Schedule of Values Details'!Y62</f>
        <v>0</v>
      </c>
      <c r="Z62" s="263"/>
      <c r="AA62" s="65"/>
      <c r="AB62" s="65"/>
      <c r="AC62" s="65"/>
      <c r="AD62" s="65"/>
      <c r="AE62" s="65"/>
      <c r="AF62" s="65"/>
      <c r="AG62" s="65"/>
      <c r="AH62" s="65"/>
      <c r="AI62" s="65"/>
      <c r="AJ62" s="65"/>
      <c r="AK62" s="65"/>
    </row>
    <row r="63" spans="1:37" ht="12.75" customHeight="1" x14ac:dyDescent="0.2">
      <c r="A63" s="56">
        <f t="shared" si="7"/>
        <v>41</v>
      </c>
      <c r="B63" s="3"/>
      <c r="C63" s="4"/>
      <c r="D63" s="279"/>
      <c r="E63" s="230"/>
      <c r="F63" s="230"/>
      <c r="G63" s="230"/>
      <c r="H63" s="230"/>
      <c r="I63" s="231"/>
      <c r="J63" s="278"/>
      <c r="K63" s="231"/>
      <c r="L63" s="278"/>
      <c r="M63" s="231"/>
      <c r="N63" s="280">
        <f t="shared" si="4"/>
        <v>0</v>
      </c>
      <c r="O63" s="263"/>
      <c r="P63" s="55"/>
      <c r="Q63" s="270">
        <f t="shared" si="5"/>
        <v>0</v>
      </c>
      <c r="R63" s="261"/>
      <c r="S63" s="260">
        <f>IF(N63=0,0,('C - Schedule of Values Details'!Q63+'C - Schedule of Values Details'!S63)/N63)</f>
        <v>0</v>
      </c>
      <c r="T63" s="261"/>
      <c r="U63" s="260">
        <f t="shared" si="6"/>
        <v>0</v>
      </c>
      <c r="V63" s="261"/>
      <c r="W63" s="262">
        <f>'C - Schedule of Values Details'!W63</f>
        <v>0</v>
      </c>
      <c r="X63" s="263"/>
      <c r="Y63" s="262">
        <f>'C - Schedule of Values Details'!Y63</f>
        <v>0</v>
      </c>
      <c r="Z63" s="263"/>
      <c r="AA63" s="65"/>
      <c r="AB63" s="65"/>
      <c r="AC63" s="65"/>
      <c r="AD63" s="65"/>
      <c r="AE63" s="65"/>
      <c r="AF63" s="65"/>
      <c r="AG63" s="65"/>
      <c r="AH63" s="65"/>
      <c r="AI63" s="65"/>
      <c r="AJ63" s="65"/>
      <c r="AK63" s="65"/>
    </row>
    <row r="64" spans="1:37" ht="12.75" customHeight="1" x14ac:dyDescent="0.2">
      <c r="A64" s="56">
        <f t="shared" si="7"/>
        <v>42</v>
      </c>
      <c r="B64" s="3"/>
      <c r="C64" s="4"/>
      <c r="D64" s="279"/>
      <c r="E64" s="230"/>
      <c r="F64" s="230"/>
      <c r="G64" s="230"/>
      <c r="H64" s="230"/>
      <c r="I64" s="231"/>
      <c r="J64" s="278"/>
      <c r="K64" s="231"/>
      <c r="L64" s="278"/>
      <c r="M64" s="231"/>
      <c r="N64" s="280">
        <f t="shared" si="4"/>
        <v>0</v>
      </c>
      <c r="O64" s="263"/>
      <c r="P64" s="55"/>
      <c r="Q64" s="270">
        <f t="shared" si="5"/>
        <v>0</v>
      </c>
      <c r="R64" s="261"/>
      <c r="S64" s="260">
        <f>IF(N64=0,0,('C - Schedule of Values Details'!Q64+'C - Schedule of Values Details'!S64)/N64)</f>
        <v>0</v>
      </c>
      <c r="T64" s="261"/>
      <c r="U64" s="260">
        <f t="shared" si="6"/>
        <v>0</v>
      </c>
      <c r="V64" s="261"/>
      <c r="W64" s="262">
        <f>'C - Schedule of Values Details'!W64</f>
        <v>0</v>
      </c>
      <c r="X64" s="263"/>
      <c r="Y64" s="262">
        <f>'C - Schedule of Values Details'!Y64</f>
        <v>0</v>
      </c>
      <c r="Z64" s="263"/>
      <c r="AA64" s="65"/>
      <c r="AB64" s="65"/>
      <c r="AC64" s="65"/>
      <c r="AD64" s="65"/>
      <c r="AE64" s="65"/>
      <c r="AF64" s="65"/>
      <c r="AG64" s="65"/>
      <c r="AH64" s="65"/>
      <c r="AI64" s="65"/>
      <c r="AJ64" s="65"/>
      <c r="AK64" s="65"/>
    </row>
    <row r="65" spans="1:37" ht="12.75" customHeight="1" x14ac:dyDescent="0.2">
      <c r="A65" s="56">
        <f t="shared" si="7"/>
        <v>43</v>
      </c>
      <c r="B65" s="3"/>
      <c r="C65" s="4"/>
      <c r="D65" s="279"/>
      <c r="E65" s="230"/>
      <c r="F65" s="230"/>
      <c r="G65" s="230"/>
      <c r="H65" s="230"/>
      <c r="I65" s="231"/>
      <c r="J65" s="278"/>
      <c r="K65" s="231"/>
      <c r="L65" s="278"/>
      <c r="M65" s="231"/>
      <c r="N65" s="280">
        <f t="shared" si="4"/>
        <v>0</v>
      </c>
      <c r="O65" s="263"/>
      <c r="P65" s="55"/>
      <c r="Q65" s="270">
        <f t="shared" si="5"/>
        <v>0</v>
      </c>
      <c r="R65" s="261"/>
      <c r="S65" s="260">
        <f>IF(N65=0,0,('C - Schedule of Values Details'!Q65+'C - Schedule of Values Details'!S65)/N65)</f>
        <v>0</v>
      </c>
      <c r="T65" s="261"/>
      <c r="U65" s="260">
        <f t="shared" si="6"/>
        <v>0</v>
      </c>
      <c r="V65" s="261"/>
      <c r="W65" s="262">
        <f>'C - Schedule of Values Details'!W65</f>
        <v>0</v>
      </c>
      <c r="X65" s="263"/>
      <c r="Y65" s="262">
        <f>'C - Schedule of Values Details'!Y65</f>
        <v>0</v>
      </c>
      <c r="Z65" s="263"/>
      <c r="AA65" s="65"/>
      <c r="AB65" s="65"/>
      <c r="AC65" s="65"/>
      <c r="AD65" s="65"/>
      <c r="AE65" s="65"/>
      <c r="AF65" s="65"/>
      <c r="AG65" s="65"/>
      <c r="AH65" s="65"/>
      <c r="AI65" s="65"/>
      <c r="AJ65" s="65"/>
      <c r="AK65" s="65"/>
    </row>
    <row r="66" spans="1:37" ht="12.75" customHeight="1" x14ac:dyDescent="0.2">
      <c r="A66" s="56">
        <f t="shared" si="7"/>
        <v>44</v>
      </c>
      <c r="B66" s="3"/>
      <c r="C66" s="4"/>
      <c r="D66" s="279"/>
      <c r="E66" s="230"/>
      <c r="F66" s="230"/>
      <c r="G66" s="230"/>
      <c r="H66" s="230"/>
      <c r="I66" s="231"/>
      <c r="J66" s="278"/>
      <c r="K66" s="231"/>
      <c r="L66" s="278"/>
      <c r="M66" s="231"/>
      <c r="N66" s="280">
        <f t="shared" si="4"/>
        <v>0</v>
      </c>
      <c r="O66" s="263"/>
      <c r="P66" s="55"/>
      <c r="Q66" s="270">
        <f t="shared" si="5"/>
        <v>0</v>
      </c>
      <c r="R66" s="261"/>
      <c r="S66" s="260">
        <f>IF(N66=0,0,('C - Schedule of Values Details'!Q66+'C - Schedule of Values Details'!S66)/N66)</f>
        <v>0</v>
      </c>
      <c r="T66" s="261"/>
      <c r="U66" s="260">
        <f t="shared" si="6"/>
        <v>0</v>
      </c>
      <c r="V66" s="261"/>
      <c r="W66" s="262">
        <f>'C - Schedule of Values Details'!W66</f>
        <v>0</v>
      </c>
      <c r="X66" s="263"/>
      <c r="Y66" s="262">
        <f>'C - Schedule of Values Details'!Y66</f>
        <v>0</v>
      </c>
      <c r="Z66" s="263"/>
      <c r="AA66" s="65"/>
      <c r="AB66" s="65"/>
      <c r="AC66" s="65"/>
      <c r="AD66" s="65"/>
      <c r="AE66" s="65"/>
      <c r="AF66" s="65"/>
      <c r="AG66" s="65"/>
      <c r="AH66" s="65"/>
      <c r="AI66" s="65"/>
      <c r="AJ66" s="65"/>
      <c r="AK66" s="65"/>
    </row>
    <row r="67" spans="1:37" ht="12.75" customHeight="1" x14ac:dyDescent="0.2">
      <c r="A67" s="56">
        <f t="shared" si="7"/>
        <v>45</v>
      </c>
      <c r="B67" s="3"/>
      <c r="C67" s="4"/>
      <c r="D67" s="279"/>
      <c r="E67" s="230"/>
      <c r="F67" s="230"/>
      <c r="G67" s="230"/>
      <c r="H67" s="230"/>
      <c r="I67" s="231"/>
      <c r="J67" s="278"/>
      <c r="K67" s="231"/>
      <c r="L67" s="278"/>
      <c r="M67" s="231"/>
      <c r="N67" s="280">
        <f t="shared" si="4"/>
        <v>0</v>
      </c>
      <c r="O67" s="263"/>
      <c r="P67" s="55"/>
      <c r="Q67" s="270">
        <f t="shared" si="5"/>
        <v>0</v>
      </c>
      <c r="R67" s="261"/>
      <c r="S67" s="260">
        <f>IF(N67=0,0,('C - Schedule of Values Details'!Q67+'C - Schedule of Values Details'!S67)/N67)</f>
        <v>0</v>
      </c>
      <c r="T67" s="261"/>
      <c r="U67" s="260">
        <f t="shared" si="6"/>
        <v>0</v>
      </c>
      <c r="V67" s="261"/>
      <c r="W67" s="262">
        <f>'C - Schedule of Values Details'!W67</f>
        <v>0</v>
      </c>
      <c r="X67" s="263"/>
      <c r="Y67" s="262">
        <f>'C - Schedule of Values Details'!Y67</f>
        <v>0</v>
      </c>
      <c r="Z67" s="263"/>
      <c r="AA67" s="65"/>
      <c r="AB67" s="65"/>
      <c r="AC67" s="65"/>
      <c r="AD67" s="65"/>
      <c r="AE67" s="65"/>
      <c r="AF67" s="65"/>
      <c r="AG67" s="65"/>
      <c r="AH67" s="65"/>
      <c r="AI67" s="65"/>
      <c r="AJ67" s="65"/>
      <c r="AK67" s="65"/>
    </row>
    <row r="68" spans="1:37" ht="12.75" customHeight="1" x14ac:dyDescent="0.2">
      <c r="A68" s="57">
        <f t="shared" si="7"/>
        <v>46</v>
      </c>
      <c r="B68" s="5"/>
      <c r="C68" s="4"/>
      <c r="D68" s="279"/>
      <c r="E68" s="230"/>
      <c r="F68" s="230"/>
      <c r="G68" s="230"/>
      <c r="H68" s="230"/>
      <c r="I68" s="231"/>
      <c r="J68" s="278"/>
      <c r="K68" s="231"/>
      <c r="L68" s="278"/>
      <c r="M68" s="231"/>
      <c r="N68" s="280">
        <f t="shared" si="4"/>
        <v>0</v>
      </c>
      <c r="O68" s="263"/>
      <c r="P68" s="55"/>
      <c r="Q68" s="270">
        <f t="shared" si="5"/>
        <v>0</v>
      </c>
      <c r="R68" s="261"/>
      <c r="S68" s="260">
        <f>IF(N68=0,0,('C - Schedule of Values Details'!Q68+'C - Schedule of Values Details'!S68)/N68)</f>
        <v>0</v>
      </c>
      <c r="T68" s="261"/>
      <c r="U68" s="260">
        <f t="shared" si="6"/>
        <v>0</v>
      </c>
      <c r="V68" s="261"/>
      <c r="W68" s="262">
        <f>'C - Schedule of Values Details'!W68</f>
        <v>0</v>
      </c>
      <c r="X68" s="263"/>
      <c r="Y68" s="262">
        <f>'C - Schedule of Values Details'!Y68</f>
        <v>0</v>
      </c>
      <c r="Z68" s="263"/>
      <c r="AA68" s="65"/>
      <c r="AB68" s="65"/>
      <c r="AC68" s="65"/>
      <c r="AD68" s="65"/>
      <c r="AE68" s="65"/>
      <c r="AF68" s="65"/>
      <c r="AG68" s="65"/>
      <c r="AH68" s="65"/>
      <c r="AI68" s="65"/>
      <c r="AJ68" s="65"/>
      <c r="AK68" s="65"/>
    </row>
    <row r="69" spans="1:37" ht="12.75" customHeight="1" x14ac:dyDescent="0.2">
      <c r="A69" s="295" t="s">
        <v>158</v>
      </c>
      <c r="B69" s="296"/>
      <c r="C69" s="296"/>
      <c r="D69" s="296"/>
      <c r="E69" s="296"/>
      <c r="F69" s="296"/>
      <c r="G69" s="296"/>
      <c r="H69" s="296"/>
      <c r="I69" s="267"/>
      <c r="J69" s="272">
        <f>SUM(J46:J68)</f>
        <v>0</v>
      </c>
      <c r="K69" s="267"/>
      <c r="L69" s="272">
        <f>SUM(L46:L68)</f>
        <v>0</v>
      </c>
      <c r="M69" s="267"/>
      <c r="N69" s="272">
        <f>SUM(N46:N68)</f>
        <v>0</v>
      </c>
      <c r="O69" s="267"/>
      <c r="P69" s="58"/>
      <c r="Q69" s="272">
        <f>SUM(Q46:Q68)</f>
        <v>0</v>
      </c>
      <c r="R69" s="267"/>
      <c r="S69" s="289"/>
      <c r="T69" s="290"/>
      <c r="U69" s="290"/>
      <c r="V69" s="291"/>
      <c r="W69" s="266">
        <f>SUM(W46:W68)</f>
        <v>0</v>
      </c>
      <c r="X69" s="267"/>
      <c r="Y69" s="266">
        <f>SUM(Y46:Y68)</f>
        <v>0</v>
      </c>
      <c r="Z69" s="267"/>
      <c r="AA69" s="59" t="b">
        <f>IF(D46&lt;&gt;"",TRUE,IF(N69&lt;&gt;0,TRUE,FALSE))</f>
        <v>0</v>
      </c>
      <c r="AB69" s="65"/>
      <c r="AC69" s="65"/>
      <c r="AD69" s="65"/>
      <c r="AE69" s="65"/>
      <c r="AF69" s="65"/>
      <c r="AG69" s="65"/>
      <c r="AH69" s="65"/>
      <c r="AI69" s="65"/>
      <c r="AJ69" s="65"/>
      <c r="AK69" s="65"/>
    </row>
    <row r="70" spans="1:37" ht="15" customHeight="1" x14ac:dyDescent="0.2">
      <c r="A70" s="294" t="str">
        <f>IF(SVSLastPage=AA41,"Grand Total Final Sheet Only","")</f>
        <v/>
      </c>
      <c r="B70" s="186"/>
      <c r="C70" s="186"/>
      <c r="D70" s="186"/>
      <c r="E70" s="186"/>
      <c r="F70" s="186"/>
      <c r="G70" s="186"/>
      <c r="H70" s="186"/>
      <c r="I70" s="293"/>
      <c r="J70" s="268">
        <f>IF(SVSLastPage=AA41,$J$138,0)</f>
        <v>0</v>
      </c>
      <c r="K70" s="269"/>
      <c r="L70" s="268">
        <f>IF(SVSLastPage=AA41,$L$138,0)</f>
        <v>0</v>
      </c>
      <c r="M70" s="269"/>
      <c r="N70" s="268">
        <f>IF(SVSLastPage=AA41,$N$138,0)</f>
        <v>0</v>
      </c>
      <c r="O70" s="269"/>
      <c r="P70" s="60"/>
      <c r="Q70" s="268">
        <f>IF(SVSLastPage=AA41,$Q$138,0)</f>
        <v>0</v>
      </c>
      <c r="R70" s="269"/>
      <c r="S70" s="292"/>
      <c r="T70" s="186"/>
      <c r="U70" s="186"/>
      <c r="V70" s="293"/>
      <c r="W70" s="268">
        <f>IF(SVSLastPage=AA41,$W$138,0)</f>
        <v>0</v>
      </c>
      <c r="X70" s="269"/>
      <c r="Y70" s="268">
        <f>IF(SVSLastPage=AA41,$Y$138,0)</f>
        <v>0</v>
      </c>
      <c r="Z70" s="269"/>
      <c r="AA70" s="65"/>
      <c r="AB70" s="65"/>
      <c r="AC70" s="65"/>
      <c r="AD70" s="65"/>
      <c r="AE70" s="65"/>
      <c r="AF70" s="65"/>
      <c r="AG70" s="65"/>
      <c r="AH70" s="65"/>
      <c r="AI70" s="65"/>
      <c r="AJ70" s="65"/>
      <c r="AK70" s="65"/>
    </row>
    <row r="71" spans="1:37" ht="15" customHeight="1" x14ac:dyDescent="0.2">
      <c r="A71" s="24" t="str">
        <f>FormNumber</f>
        <v>F330-02</v>
      </c>
      <c r="B71" s="61"/>
      <c r="C71" s="61"/>
      <c r="D71" s="61"/>
      <c r="E71" s="61"/>
      <c r="F71" s="61"/>
      <c r="G71" s="61"/>
      <c r="H71" s="61"/>
      <c r="I71" s="61"/>
      <c r="J71" s="62"/>
      <c r="K71" s="62"/>
      <c r="L71" s="62"/>
      <c r="M71" s="282" t="str">
        <f>FormVersion</f>
        <v>2015-SEP</v>
      </c>
      <c r="N71" s="191"/>
      <c r="O71" s="62"/>
      <c r="P71" s="63"/>
      <c r="Q71" s="62"/>
      <c r="R71" s="62"/>
      <c r="S71" s="65"/>
      <c r="T71" s="65"/>
      <c r="U71" s="65"/>
      <c r="V71" s="65"/>
      <c r="W71" s="62"/>
      <c r="X71" s="62"/>
      <c r="Y71" s="62"/>
      <c r="Z71" s="64" t="str">
        <f>"Section B - Schedule of Values Summary, Page "&amp;AA41&amp;" of "&amp;SVSLastPage</f>
        <v>Section B - Schedule of Values Summary, Page 2 of 0</v>
      </c>
      <c r="AA71" s="65"/>
      <c r="AB71" s="65"/>
      <c r="AC71" s="65"/>
      <c r="AD71" s="65"/>
      <c r="AE71" s="65"/>
      <c r="AF71" s="65"/>
      <c r="AG71" s="65"/>
      <c r="AH71" s="65"/>
      <c r="AI71" s="65"/>
      <c r="AJ71" s="65"/>
      <c r="AK71" s="65"/>
    </row>
    <row r="72" spans="1:37" ht="18" customHeight="1" x14ac:dyDescent="0.25">
      <c r="A72" s="71" t="s">
        <v>110</v>
      </c>
      <c r="B72" s="71"/>
      <c r="C72" s="71"/>
      <c r="D72" s="71"/>
      <c r="E72" s="71"/>
      <c r="F72" s="71"/>
      <c r="G72" s="281">
        <f>ContractorName</f>
        <v>0</v>
      </c>
      <c r="H72" s="205"/>
      <c r="I72" s="205"/>
      <c r="J72" s="205"/>
      <c r="K72" s="205"/>
      <c r="L72" s="205"/>
      <c r="M72" s="71"/>
      <c r="N72" s="71" t="s">
        <v>57</v>
      </c>
      <c r="O72" s="71"/>
      <c r="P72" s="71"/>
      <c r="Q72" s="276">
        <f>ContractNumber</f>
        <v>0</v>
      </c>
      <c r="R72" s="205"/>
      <c r="S72" s="205"/>
      <c r="T72" s="205"/>
      <c r="U72" s="205"/>
      <c r="V72" s="65"/>
      <c r="W72" s="22" t="s">
        <v>111</v>
      </c>
      <c r="X72" s="71"/>
      <c r="Y72" s="65"/>
      <c r="Z72" s="65"/>
      <c r="AA72" s="65"/>
      <c r="AB72" s="65"/>
      <c r="AC72" s="65"/>
      <c r="AD72" s="65"/>
      <c r="AE72" s="65"/>
      <c r="AF72" s="65"/>
      <c r="AG72" s="65"/>
      <c r="AH72" s="65"/>
      <c r="AI72" s="65"/>
      <c r="AJ72" s="65"/>
      <c r="AK72" s="65"/>
    </row>
    <row r="73" spans="1:37" ht="18" customHeight="1" x14ac:dyDescent="0.25">
      <c r="A73" s="208" t="s">
        <v>112</v>
      </c>
      <c r="B73" s="184"/>
      <c r="C73" s="184"/>
      <c r="D73" s="184"/>
      <c r="E73" s="184"/>
      <c r="F73" s="184"/>
      <c r="G73" s="283">
        <f>ProjectName1</f>
        <v>0</v>
      </c>
      <c r="H73" s="239"/>
      <c r="I73" s="239"/>
      <c r="J73" s="239"/>
      <c r="K73" s="239"/>
      <c r="L73" s="239"/>
      <c r="M73" s="71"/>
      <c r="N73" s="208"/>
      <c r="O73" s="184"/>
      <c r="P73" s="184"/>
      <c r="Q73" s="184"/>
      <c r="R73" s="184"/>
      <c r="S73" s="184"/>
      <c r="T73" s="184"/>
      <c r="U73" s="184"/>
      <c r="V73" s="71"/>
      <c r="W73" s="185" t="s">
        <v>113</v>
      </c>
      <c r="X73" s="186"/>
      <c r="Y73" s="186"/>
      <c r="Z73" s="186"/>
      <c r="AA73" s="65"/>
      <c r="AB73" s="65"/>
      <c r="AC73" s="65"/>
      <c r="AD73" s="65"/>
      <c r="AE73" s="65"/>
      <c r="AF73" s="65"/>
      <c r="AG73" s="65"/>
      <c r="AH73" s="65"/>
      <c r="AI73" s="65"/>
      <c r="AJ73" s="65"/>
      <c r="AK73" s="65"/>
    </row>
    <row r="74" spans="1:37" ht="18" customHeight="1" x14ac:dyDescent="0.2">
      <c r="A74" s="198"/>
      <c r="B74" s="184"/>
      <c r="C74" s="184"/>
      <c r="D74" s="184"/>
      <c r="E74" s="184"/>
      <c r="F74" s="184"/>
      <c r="G74" s="288">
        <f>ProjectName2</f>
        <v>0</v>
      </c>
      <c r="H74" s="239"/>
      <c r="I74" s="239"/>
      <c r="J74" s="239"/>
      <c r="K74" s="239"/>
      <c r="L74" s="239"/>
      <c r="M74" s="71"/>
      <c r="N74" s="71" t="s">
        <v>58</v>
      </c>
      <c r="O74" s="71"/>
      <c r="P74" s="71"/>
      <c r="Q74" s="276">
        <f>AlternateNumber</f>
        <v>0</v>
      </c>
      <c r="R74" s="205"/>
      <c r="S74" s="205"/>
      <c r="T74" s="205"/>
      <c r="U74" s="205"/>
      <c r="V74" s="65"/>
      <c r="W74" s="78" t="s">
        <v>59</v>
      </c>
      <c r="X74" s="65"/>
      <c r="Y74" s="264">
        <f>RequestNumber</f>
        <v>0</v>
      </c>
      <c r="Z74" s="265"/>
      <c r="AA74" s="65"/>
      <c r="AB74" s="65"/>
      <c r="AC74" s="65"/>
      <c r="AD74" s="65"/>
      <c r="AE74" s="65"/>
      <c r="AF74" s="65"/>
      <c r="AG74" s="65"/>
      <c r="AH74" s="65"/>
      <c r="AI74" s="65"/>
      <c r="AJ74" s="65"/>
      <c r="AK74" s="65"/>
    </row>
    <row r="75" spans="1:37" ht="18" customHeight="1" x14ac:dyDescent="0.2">
      <c r="A75" s="71" t="s">
        <v>114</v>
      </c>
      <c r="B75" s="71"/>
      <c r="C75" s="71"/>
      <c r="D75" s="71"/>
      <c r="E75" s="71"/>
      <c r="F75" s="71"/>
      <c r="G75" s="281">
        <f>ProjectLocation</f>
        <v>0</v>
      </c>
      <c r="H75" s="205"/>
      <c r="I75" s="205"/>
      <c r="J75" s="205"/>
      <c r="K75" s="205"/>
      <c r="L75" s="205"/>
      <c r="M75" s="208"/>
      <c r="N75" s="184"/>
      <c r="O75" s="184"/>
      <c r="P75" s="184"/>
      <c r="Q75" s="184"/>
      <c r="R75" s="184"/>
      <c r="S75" s="184"/>
      <c r="T75" s="184"/>
      <c r="U75" s="184"/>
      <c r="V75" s="184"/>
      <c r="W75" s="71" t="s">
        <v>61</v>
      </c>
      <c r="X75" s="77">
        <f>X41+1</f>
        <v>4</v>
      </c>
      <c r="Y75" s="43" t="s">
        <v>115</v>
      </c>
      <c r="Z75" s="72">
        <f>LastPage</f>
        <v>1</v>
      </c>
      <c r="AA75" s="36">
        <f>AA41+1</f>
        <v>3</v>
      </c>
      <c r="AB75" s="65"/>
      <c r="AC75" s="65"/>
      <c r="AD75" s="65"/>
      <c r="AE75" s="65"/>
      <c r="AF75" s="65"/>
      <c r="AG75" s="65"/>
      <c r="AH75" s="65"/>
      <c r="AI75" s="65"/>
      <c r="AJ75" s="65"/>
      <c r="AK75" s="65"/>
    </row>
    <row r="76" spans="1:37" ht="13.5" customHeight="1"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65"/>
      <c r="AB76" s="65"/>
      <c r="AC76" s="65"/>
      <c r="AD76" s="65"/>
      <c r="AE76" s="65"/>
      <c r="AF76" s="65"/>
      <c r="AG76" s="65"/>
      <c r="AH76" s="65"/>
      <c r="AI76" s="65"/>
      <c r="AJ76" s="65"/>
      <c r="AK76" s="65"/>
    </row>
    <row r="77" spans="1:37" ht="12.75" customHeight="1" x14ac:dyDescent="0.2">
      <c r="A77" s="80"/>
      <c r="B77" s="43"/>
      <c r="C77" s="285" t="s">
        <v>116</v>
      </c>
      <c r="D77" s="190"/>
      <c r="E77" s="191"/>
      <c r="F77" s="191"/>
      <c r="G77" s="191"/>
      <c r="H77" s="191"/>
      <c r="I77" s="287"/>
      <c r="J77" s="274" t="s">
        <v>117</v>
      </c>
      <c r="K77" s="265"/>
      <c r="L77" s="265"/>
      <c r="M77" s="265"/>
      <c r="N77" s="265"/>
      <c r="O77" s="275"/>
      <c r="P77" s="48"/>
      <c r="Q77" s="274" t="s">
        <v>118</v>
      </c>
      <c r="R77" s="265"/>
      <c r="S77" s="265"/>
      <c r="T77" s="265"/>
      <c r="U77" s="265"/>
      <c r="V77" s="265"/>
      <c r="W77" s="265"/>
      <c r="X77" s="265"/>
      <c r="Y77" s="265"/>
      <c r="Z77" s="275"/>
      <c r="AA77" s="65"/>
      <c r="AB77" s="65"/>
      <c r="AC77" s="65"/>
      <c r="AD77" s="65"/>
      <c r="AE77" s="65"/>
      <c r="AF77" s="65"/>
      <c r="AG77" s="65"/>
      <c r="AH77" s="65"/>
      <c r="AI77" s="65"/>
      <c r="AJ77" s="65"/>
      <c r="AK77" s="65"/>
    </row>
    <row r="78" spans="1:37" ht="12.75" customHeight="1" x14ac:dyDescent="0.2">
      <c r="A78" s="49" t="s">
        <v>119</v>
      </c>
      <c r="B78" s="77" t="s">
        <v>120</v>
      </c>
      <c r="C78" s="286"/>
      <c r="D78" s="204" t="s">
        <v>121</v>
      </c>
      <c r="E78" s="205"/>
      <c r="F78" s="205"/>
      <c r="G78" s="205"/>
      <c r="H78" s="205"/>
      <c r="I78" s="261"/>
      <c r="J78" s="284" t="s">
        <v>122</v>
      </c>
      <c r="K78" s="263"/>
      <c r="L78" s="284" t="s">
        <v>123</v>
      </c>
      <c r="M78" s="263"/>
      <c r="N78" s="284" t="s">
        <v>124</v>
      </c>
      <c r="O78" s="263"/>
      <c r="P78" s="50"/>
      <c r="Q78" s="273" t="s">
        <v>125</v>
      </c>
      <c r="R78" s="263"/>
      <c r="S78" s="273" t="s">
        <v>126</v>
      </c>
      <c r="T78" s="263"/>
      <c r="U78" s="273" t="s">
        <v>127</v>
      </c>
      <c r="V78" s="263"/>
      <c r="W78" s="273" t="s">
        <v>128</v>
      </c>
      <c r="X78" s="263"/>
      <c r="Y78" s="273" t="s">
        <v>129</v>
      </c>
      <c r="Z78" s="263"/>
      <c r="AA78" s="65"/>
      <c r="AB78" s="65"/>
      <c r="AC78" s="65"/>
      <c r="AD78" s="65"/>
      <c r="AE78" s="65"/>
      <c r="AF78" s="65"/>
      <c r="AG78" s="65"/>
      <c r="AH78" s="65"/>
      <c r="AI78" s="65"/>
      <c r="AJ78" s="65"/>
      <c r="AK78" s="65"/>
    </row>
    <row r="79" spans="1:37" ht="25.5" customHeight="1" x14ac:dyDescent="0.2">
      <c r="A79" s="49" t="s">
        <v>130</v>
      </c>
      <c r="B79" s="83" t="s">
        <v>131</v>
      </c>
      <c r="C79" s="51" t="s">
        <v>132</v>
      </c>
      <c r="D79" s="204" t="s">
        <v>133</v>
      </c>
      <c r="E79" s="205"/>
      <c r="F79" s="205"/>
      <c r="G79" s="205"/>
      <c r="H79" s="205"/>
      <c r="I79" s="261"/>
      <c r="J79" s="271" t="s">
        <v>134</v>
      </c>
      <c r="K79" s="261"/>
      <c r="L79" s="271" t="s">
        <v>135</v>
      </c>
      <c r="M79" s="261"/>
      <c r="N79" s="271" t="s">
        <v>136</v>
      </c>
      <c r="O79" s="261"/>
      <c r="P79" s="52"/>
      <c r="Q79" s="271" t="s">
        <v>137</v>
      </c>
      <c r="R79" s="261"/>
      <c r="S79" s="271" t="s">
        <v>138</v>
      </c>
      <c r="T79" s="261"/>
      <c r="U79" s="271" t="s">
        <v>139</v>
      </c>
      <c r="V79" s="261"/>
      <c r="W79" s="271" t="s">
        <v>140</v>
      </c>
      <c r="X79" s="261"/>
      <c r="Y79" s="271" t="s">
        <v>141</v>
      </c>
      <c r="Z79" s="261"/>
      <c r="AA79" s="65"/>
      <c r="AB79" s="65"/>
      <c r="AC79" s="65"/>
      <c r="AD79" s="65"/>
      <c r="AE79" s="65"/>
      <c r="AF79" s="65"/>
      <c r="AG79" s="65"/>
      <c r="AH79" s="65"/>
      <c r="AI79" s="65"/>
      <c r="AJ79" s="65"/>
      <c r="AK79" s="65"/>
    </row>
    <row r="80" spans="1:37" ht="12.75" customHeight="1" x14ac:dyDescent="0.2">
      <c r="A80" s="53">
        <f>A68+1</f>
        <v>47</v>
      </c>
      <c r="B80" s="3"/>
      <c r="C80" s="4"/>
      <c r="D80" s="279"/>
      <c r="E80" s="230"/>
      <c r="F80" s="230"/>
      <c r="G80" s="230"/>
      <c r="H80" s="230"/>
      <c r="I80" s="231"/>
      <c r="J80" s="278"/>
      <c r="K80" s="231"/>
      <c r="L80" s="278"/>
      <c r="M80" s="231"/>
      <c r="N80" s="280">
        <f t="shared" ref="N80:N102" si="8">J80+L80</f>
        <v>0</v>
      </c>
      <c r="O80" s="263"/>
      <c r="P80" s="55"/>
      <c r="Q80" s="277">
        <f t="shared" ref="Q80:Q102" si="9">W80+Y80</f>
        <v>0</v>
      </c>
      <c r="R80" s="261"/>
      <c r="S80" s="260">
        <f>IF(N80=0,0,('C - Schedule of Values Details'!Q80+'C - Schedule of Values Details'!S80)/N80)</f>
        <v>0</v>
      </c>
      <c r="T80" s="261"/>
      <c r="U80" s="260">
        <f t="shared" ref="U80:U102" si="10">IF(N80=0,0,IF(Q80=0,0,Q80/N80))</f>
        <v>0</v>
      </c>
      <c r="V80" s="261"/>
      <c r="W80" s="262">
        <f>'C - Schedule of Values Details'!W80</f>
        <v>0</v>
      </c>
      <c r="X80" s="263"/>
      <c r="Y80" s="262">
        <f>'C - Schedule of Values Details'!Y80</f>
        <v>0</v>
      </c>
      <c r="Z80" s="263"/>
      <c r="AA80" s="65"/>
      <c r="AB80" s="65"/>
      <c r="AC80" s="65"/>
      <c r="AD80" s="65"/>
      <c r="AE80" s="65"/>
      <c r="AF80" s="65"/>
      <c r="AG80" s="65"/>
      <c r="AH80" s="65"/>
      <c r="AI80" s="65"/>
      <c r="AJ80" s="65"/>
      <c r="AK80" s="65"/>
    </row>
    <row r="81" spans="1:37" ht="12.75" customHeight="1" x14ac:dyDescent="0.2">
      <c r="A81" s="56">
        <f t="shared" ref="A81:A102" si="11">A80+1</f>
        <v>48</v>
      </c>
      <c r="B81" s="3"/>
      <c r="C81" s="4"/>
      <c r="D81" s="279"/>
      <c r="E81" s="230"/>
      <c r="F81" s="230"/>
      <c r="G81" s="230"/>
      <c r="H81" s="230"/>
      <c r="I81" s="231"/>
      <c r="J81" s="278"/>
      <c r="K81" s="231"/>
      <c r="L81" s="278"/>
      <c r="M81" s="231"/>
      <c r="N81" s="280">
        <f t="shared" si="8"/>
        <v>0</v>
      </c>
      <c r="O81" s="263"/>
      <c r="P81" s="55"/>
      <c r="Q81" s="270">
        <f t="shared" si="9"/>
        <v>0</v>
      </c>
      <c r="R81" s="261"/>
      <c r="S81" s="260">
        <f>IF(N81=0,0,('C - Schedule of Values Details'!Q81+'C - Schedule of Values Details'!S81)/N81)</f>
        <v>0</v>
      </c>
      <c r="T81" s="261"/>
      <c r="U81" s="260">
        <f t="shared" si="10"/>
        <v>0</v>
      </c>
      <c r="V81" s="261"/>
      <c r="W81" s="262">
        <f>'C - Schedule of Values Details'!W81</f>
        <v>0</v>
      </c>
      <c r="X81" s="263"/>
      <c r="Y81" s="262">
        <f>'C - Schedule of Values Details'!Y81</f>
        <v>0</v>
      </c>
      <c r="Z81" s="263"/>
      <c r="AA81" s="65"/>
      <c r="AB81" s="65"/>
      <c r="AC81" s="65"/>
      <c r="AD81" s="65"/>
      <c r="AE81" s="65"/>
      <c r="AF81" s="65"/>
      <c r="AG81" s="65"/>
      <c r="AH81" s="65"/>
      <c r="AI81" s="65"/>
      <c r="AJ81" s="65"/>
      <c r="AK81" s="65"/>
    </row>
    <row r="82" spans="1:37" ht="12.75" customHeight="1" x14ac:dyDescent="0.2">
      <c r="A82" s="56">
        <f t="shared" si="11"/>
        <v>49</v>
      </c>
      <c r="B82" s="3"/>
      <c r="C82" s="4"/>
      <c r="D82" s="279"/>
      <c r="E82" s="230"/>
      <c r="F82" s="230"/>
      <c r="G82" s="230"/>
      <c r="H82" s="230"/>
      <c r="I82" s="231"/>
      <c r="J82" s="278"/>
      <c r="K82" s="231"/>
      <c r="L82" s="278"/>
      <c r="M82" s="231"/>
      <c r="N82" s="280">
        <f t="shared" si="8"/>
        <v>0</v>
      </c>
      <c r="O82" s="263"/>
      <c r="P82" s="55"/>
      <c r="Q82" s="270">
        <f t="shared" si="9"/>
        <v>0</v>
      </c>
      <c r="R82" s="261"/>
      <c r="S82" s="260">
        <f>IF(N82=0,0,('C - Schedule of Values Details'!Q82+'C - Schedule of Values Details'!S82)/N82)</f>
        <v>0</v>
      </c>
      <c r="T82" s="261"/>
      <c r="U82" s="260">
        <f t="shared" si="10"/>
        <v>0</v>
      </c>
      <c r="V82" s="261"/>
      <c r="W82" s="262">
        <f>'C - Schedule of Values Details'!W82</f>
        <v>0</v>
      </c>
      <c r="X82" s="263"/>
      <c r="Y82" s="262">
        <f>'C - Schedule of Values Details'!Y82</f>
        <v>0</v>
      </c>
      <c r="Z82" s="263"/>
      <c r="AA82" s="65"/>
      <c r="AB82" s="65"/>
      <c r="AC82" s="65"/>
      <c r="AD82" s="65"/>
      <c r="AE82" s="65"/>
      <c r="AF82" s="65"/>
      <c r="AG82" s="65"/>
      <c r="AH82" s="65"/>
      <c r="AI82" s="65"/>
      <c r="AJ82" s="65"/>
      <c r="AK82" s="65"/>
    </row>
    <row r="83" spans="1:37" ht="12.75" customHeight="1" x14ac:dyDescent="0.2">
      <c r="A83" s="56">
        <f t="shared" si="11"/>
        <v>50</v>
      </c>
      <c r="B83" s="3"/>
      <c r="C83" s="4"/>
      <c r="D83" s="279"/>
      <c r="E83" s="230"/>
      <c r="F83" s="230"/>
      <c r="G83" s="230"/>
      <c r="H83" s="230"/>
      <c r="I83" s="231"/>
      <c r="J83" s="278"/>
      <c r="K83" s="231"/>
      <c r="L83" s="278"/>
      <c r="M83" s="231"/>
      <c r="N83" s="280">
        <f t="shared" si="8"/>
        <v>0</v>
      </c>
      <c r="O83" s="263"/>
      <c r="P83" s="55"/>
      <c r="Q83" s="270">
        <f t="shared" si="9"/>
        <v>0</v>
      </c>
      <c r="R83" s="261"/>
      <c r="S83" s="260">
        <f>IF(N83=0,0,('C - Schedule of Values Details'!Q83+'C - Schedule of Values Details'!S83)/N83)</f>
        <v>0</v>
      </c>
      <c r="T83" s="261"/>
      <c r="U83" s="260">
        <f t="shared" si="10"/>
        <v>0</v>
      </c>
      <c r="V83" s="261"/>
      <c r="W83" s="262">
        <f>'C - Schedule of Values Details'!W83</f>
        <v>0</v>
      </c>
      <c r="X83" s="263"/>
      <c r="Y83" s="262">
        <f>'C - Schedule of Values Details'!Y83</f>
        <v>0</v>
      </c>
      <c r="Z83" s="263"/>
      <c r="AA83" s="65"/>
      <c r="AB83" s="65"/>
      <c r="AC83" s="65"/>
      <c r="AD83" s="65"/>
      <c r="AE83" s="65"/>
      <c r="AF83" s="65"/>
      <c r="AG83" s="65"/>
      <c r="AH83" s="65"/>
      <c r="AI83" s="65"/>
      <c r="AJ83" s="65"/>
      <c r="AK83" s="65"/>
    </row>
    <row r="84" spans="1:37" ht="12.75" customHeight="1" x14ac:dyDescent="0.2">
      <c r="A84" s="56">
        <f t="shared" si="11"/>
        <v>51</v>
      </c>
      <c r="B84" s="3"/>
      <c r="C84" s="4"/>
      <c r="D84" s="279"/>
      <c r="E84" s="230"/>
      <c r="F84" s="230"/>
      <c r="G84" s="230"/>
      <c r="H84" s="230"/>
      <c r="I84" s="231"/>
      <c r="J84" s="278"/>
      <c r="K84" s="231"/>
      <c r="L84" s="278"/>
      <c r="M84" s="231"/>
      <c r="N84" s="280">
        <f t="shared" si="8"/>
        <v>0</v>
      </c>
      <c r="O84" s="263"/>
      <c r="P84" s="55"/>
      <c r="Q84" s="270">
        <f t="shared" si="9"/>
        <v>0</v>
      </c>
      <c r="R84" s="261"/>
      <c r="S84" s="260">
        <f>IF(N84=0,0,('C - Schedule of Values Details'!Q84+'C - Schedule of Values Details'!S84)/N84)</f>
        <v>0</v>
      </c>
      <c r="T84" s="261"/>
      <c r="U84" s="260">
        <f t="shared" si="10"/>
        <v>0</v>
      </c>
      <c r="V84" s="261"/>
      <c r="W84" s="262">
        <f>'C - Schedule of Values Details'!W84</f>
        <v>0</v>
      </c>
      <c r="X84" s="263"/>
      <c r="Y84" s="262">
        <f>'C - Schedule of Values Details'!Y84</f>
        <v>0</v>
      </c>
      <c r="Z84" s="263"/>
      <c r="AA84" s="65"/>
      <c r="AB84" s="65"/>
      <c r="AC84" s="65"/>
      <c r="AD84" s="65"/>
      <c r="AE84" s="65"/>
      <c r="AF84" s="65"/>
      <c r="AG84" s="65"/>
      <c r="AH84" s="65"/>
      <c r="AI84" s="65"/>
      <c r="AJ84" s="65"/>
      <c r="AK84" s="65"/>
    </row>
    <row r="85" spans="1:37" ht="12.75" customHeight="1" x14ac:dyDescent="0.2">
      <c r="A85" s="56">
        <f t="shared" si="11"/>
        <v>52</v>
      </c>
      <c r="B85" s="3"/>
      <c r="C85" s="4"/>
      <c r="D85" s="279"/>
      <c r="E85" s="230"/>
      <c r="F85" s="230"/>
      <c r="G85" s="230"/>
      <c r="H85" s="230"/>
      <c r="I85" s="231"/>
      <c r="J85" s="278"/>
      <c r="K85" s="231"/>
      <c r="L85" s="278"/>
      <c r="M85" s="231"/>
      <c r="N85" s="280">
        <f t="shared" si="8"/>
        <v>0</v>
      </c>
      <c r="O85" s="263"/>
      <c r="P85" s="55"/>
      <c r="Q85" s="270">
        <f t="shared" si="9"/>
        <v>0</v>
      </c>
      <c r="R85" s="261"/>
      <c r="S85" s="260">
        <f>IF(N85=0,0,('C - Schedule of Values Details'!Q85+'C - Schedule of Values Details'!S85)/N85)</f>
        <v>0</v>
      </c>
      <c r="T85" s="261"/>
      <c r="U85" s="260">
        <f t="shared" si="10"/>
        <v>0</v>
      </c>
      <c r="V85" s="261"/>
      <c r="W85" s="262">
        <f>'C - Schedule of Values Details'!W85</f>
        <v>0</v>
      </c>
      <c r="X85" s="263"/>
      <c r="Y85" s="262">
        <f>'C - Schedule of Values Details'!Y85</f>
        <v>0</v>
      </c>
      <c r="Z85" s="263"/>
      <c r="AA85" s="65"/>
      <c r="AB85" s="65"/>
      <c r="AC85" s="65"/>
      <c r="AD85" s="65"/>
      <c r="AE85" s="65"/>
      <c r="AF85" s="65"/>
      <c r="AG85" s="65"/>
      <c r="AH85" s="65"/>
      <c r="AI85" s="65"/>
      <c r="AJ85" s="65"/>
      <c r="AK85" s="65"/>
    </row>
    <row r="86" spans="1:37" ht="12.75" customHeight="1" x14ac:dyDescent="0.2">
      <c r="A86" s="56">
        <f t="shared" si="11"/>
        <v>53</v>
      </c>
      <c r="B86" s="3"/>
      <c r="C86" s="4"/>
      <c r="D86" s="279"/>
      <c r="E86" s="230"/>
      <c r="F86" s="230"/>
      <c r="G86" s="230"/>
      <c r="H86" s="230"/>
      <c r="I86" s="231"/>
      <c r="J86" s="278"/>
      <c r="K86" s="231"/>
      <c r="L86" s="278"/>
      <c r="M86" s="231"/>
      <c r="N86" s="280">
        <f t="shared" si="8"/>
        <v>0</v>
      </c>
      <c r="O86" s="263"/>
      <c r="P86" s="55"/>
      <c r="Q86" s="270">
        <f t="shared" si="9"/>
        <v>0</v>
      </c>
      <c r="R86" s="261"/>
      <c r="S86" s="260">
        <f>IF(N86=0,0,('C - Schedule of Values Details'!Q86+'C - Schedule of Values Details'!S86)/N86)</f>
        <v>0</v>
      </c>
      <c r="T86" s="261"/>
      <c r="U86" s="260">
        <f t="shared" si="10"/>
        <v>0</v>
      </c>
      <c r="V86" s="261"/>
      <c r="W86" s="262">
        <f>'C - Schedule of Values Details'!W86</f>
        <v>0</v>
      </c>
      <c r="X86" s="263"/>
      <c r="Y86" s="262">
        <f>'C - Schedule of Values Details'!Y86</f>
        <v>0</v>
      </c>
      <c r="Z86" s="263"/>
      <c r="AA86" s="65"/>
      <c r="AB86" s="65"/>
      <c r="AC86" s="65"/>
      <c r="AD86" s="65"/>
      <c r="AE86" s="65"/>
      <c r="AF86" s="65"/>
      <c r="AG86" s="65"/>
      <c r="AH86" s="65"/>
      <c r="AI86" s="65"/>
      <c r="AJ86" s="65"/>
      <c r="AK86" s="65"/>
    </row>
    <row r="87" spans="1:37" ht="12.75" customHeight="1" x14ac:dyDescent="0.2">
      <c r="A87" s="56">
        <f t="shared" si="11"/>
        <v>54</v>
      </c>
      <c r="B87" s="3"/>
      <c r="C87" s="4"/>
      <c r="D87" s="279"/>
      <c r="E87" s="230"/>
      <c r="F87" s="230"/>
      <c r="G87" s="230"/>
      <c r="H87" s="230"/>
      <c r="I87" s="231"/>
      <c r="J87" s="278"/>
      <c r="K87" s="231"/>
      <c r="L87" s="278"/>
      <c r="M87" s="231"/>
      <c r="N87" s="280">
        <f t="shared" si="8"/>
        <v>0</v>
      </c>
      <c r="O87" s="263"/>
      <c r="P87" s="55"/>
      <c r="Q87" s="270">
        <f t="shared" si="9"/>
        <v>0</v>
      </c>
      <c r="R87" s="261"/>
      <c r="S87" s="260">
        <f>IF(N87=0,0,('C - Schedule of Values Details'!Q87+'C - Schedule of Values Details'!S87)/N87)</f>
        <v>0</v>
      </c>
      <c r="T87" s="261"/>
      <c r="U87" s="260">
        <f t="shared" si="10"/>
        <v>0</v>
      </c>
      <c r="V87" s="261"/>
      <c r="W87" s="262">
        <f>'C - Schedule of Values Details'!W87</f>
        <v>0</v>
      </c>
      <c r="X87" s="263"/>
      <c r="Y87" s="262">
        <f>'C - Schedule of Values Details'!Y87</f>
        <v>0</v>
      </c>
      <c r="Z87" s="263"/>
      <c r="AA87" s="65"/>
      <c r="AB87" s="65"/>
      <c r="AC87" s="65"/>
      <c r="AD87" s="65"/>
      <c r="AE87" s="65"/>
      <c r="AF87" s="65"/>
      <c r="AG87" s="65"/>
      <c r="AH87" s="65"/>
      <c r="AI87" s="65"/>
      <c r="AJ87" s="65"/>
      <c r="AK87" s="65"/>
    </row>
    <row r="88" spans="1:37" ht="12.75" customHeight="1" x14ac:dyDescent="0.2">
      <c r="A88" s="56">
        <f t="shared" si="11"/>
        <v>55</v>
      </c>
      <c r="B88" s="3"/>
      <c r="C88" s="4"/>
      <c r="D88" s="279"/>
      <c r="E88" s="230"/>
      <c r="F88" s="230"/>
      <c r="G88" s="230"/>
      <c r="H88" s="230"/>
      <c r="I88" s="231"/>
      <c r="J88" s="278"/>
      <c r="K88" s="231"/>
      <c r="L88" s="278"/>
      <c r="M88" s="231"/>
      <c r="N88" s="280">
        <f t="shared" si="8"/>
        <v>0</v>
      </c>
      <c r="O88" s="263"/>
      <c r="P88" s="55"/>
      <c r="Q88" s="270">
        <f t="shared" si="9"/>
        <v>0</v>
      </c>
      <c r="R88" s="261"/>
      <c r="S88" s="260">
        <f>IF(N88=0,0,('C - Schedule of Values Details'!Q88+'C - Schedule of Values Details'!S88)/N88)</f>
        <v>0</v>
      </c>
      <c r="T88" s="261"/>
      <c r="U88" s="260">
        <f t="shared" si="10"/>
        <v>0</v>
      </c>
      <c r="V88" s="261"/>
      <c r="W88" s="262">
        <f>'C - Schedule of Values Details'!W88</f>
        <v>0</v>
      </c>
      <c r="X88" s="263"/>
      <c r="Y88" s="262">
        <f>'C - Schedule of Values Details'!Y88</f>
        <v>0</v>
      </c>
      <c r="Z88" s="263"/>
      <c r="AA88" s="65"/>
      <c r="AB88" s="65"/>
      <c r="AC88" s="65"/>
      <c r="AD88" s="65"/>
      <c r="AE88" s="65"/>
      <c r="AF88" s="65"/>
      <c r="AG88" s="65"/>
      <c r="AH88" s="65"/>
      <c r="AI88" s="65"/>
      <c r="AJ88" s="65"/>
      <c r="AK88" s="65"/>
    </row>
    <row r="89" spans="1:37" ht="12.75" customHeight="1" x14ac:dyDescent="0.2">
      <c r="A89" s="56">
        <f t="shared" si="11"/>
        <v>56</v>
      </c>
      <c r="B89" s="3"/>
      <c r="C89" s="4"/>
      <c r="D89" s="279"/>
      <c r="E89" s="230"/>
      <c r="F89" s="230"/>
      <c r="G89" s="230"/>
      <c r="H89" s="230"/>
      <c r="I89" s="231"/>
      <c r="J89" s="278"/>
      <c r="K89" s="231"/>
      <c r="L89" s="278"/>
      <c r="M89" s="231"/>
      <c r="N89" s="280">
        <f t="shared" si="8"/>
        <v>0</v>
      </c>
      <c r="O89" s="263"/>
      <c r="P89" s="55"/>
      <c r="Q89" s="270">
        <f t="shared" si="9"/>
        <v>0</v>
      </c>
      <c r="R89" s="261"/>
      <c r="S89" s="260">
        <f>IF(N89=0,0,('C - Schedule of Values Details'!Q89+'C - Schedule of Values Details'!S89)/N89)</f>
        <v>0</v>
      </c>
      <c r="T89" s="261"/>
      <c r="U89" s="260">
        <f t="shared" si="10"/>
        <v>0</v>
      </c>
      <c r="V89" s="261"/>
      <c r="W89" s="262">
        <f>'C - Schedule of Values Details'!W89</f>
        <v>0</v>
      </c>
      <c r="X89" s="263"/>
      <c r="Y89" s="262">
        <f>'C - Schedule of Values Details'!Y89</f>
        <v>0</v>
      </c>
      <c r="Z89" s="263"/>
      <c r="AA89" s="65"/>
      <c r="AB89" s="65"/>
      <c r="AC89" s="65"/>
      <c r="AD89" s="65"/>
      <c r="AE89" s="65"/>
      <c r="AF89" s="65"/>
      <c r="AG89" s="65"/>
      <c r="AH89" s="65"/>
      <c r="AI89" s="65"/>
      <c r="AJ89" s="65"/>
      <c r="AK89" s="65"/>
    </row>
    <row r="90" spans="1:37" ht="12.75" customHeight="1" x14ac:dyDescent="0.2">
      <c r="A90" s="56">
        <f t="shared" si="11"/>
        <v>57</v>
      </c>
      <c r="B90" s="3"/>
      <c r="C90" s="4"/>
      <c r="D90" s="279"/>
      <c r="E90" s="230"/>
      <c r="F90" s="230"/>
      <c r="G90" s="230"/>
      <c r="H90" s="230"/>
      <c r="I90" s="231"/>
      <c r="J90" s="278"/>
      <c r="K90" s="231"/>
      <c r="L90" s="278"/>
      <c r="M90" s="231"/>
      <c r="N90" s="280">
        <f t="shared" si="8"/>
        <v>0</v>
      </c>
      <c r="O90" s="263"/>
      <c r="P90" s="55"/>
      <c r="Q90" s="270">
        <f t="shared" si="9"/>
        <v>0</v>
      </c>
      <c r="R90" s="261"/>
      <c r="S90" s="260">
        <f>IF(N90=0,0,('C - Schedule of Values Details'!Q90+'C - Schedule of Values Details'!S90)/N90)</f>
        <v>0</v>
      </c>
      <c r="T90" s="261"/>
      <c r="U90" s="260">
        <f t="shared" si="10"/>
        <v>0</v>
      </c>
      <c r="V90" s="261"/>
      <c r="W90" s="262">
        <f>'C - Schedule of Values Details'!W90</f>
        <v>0</v>
      </c>
      <c r="X90" s="263"/>
      <c r="Y90" s="262">
        <f>'C - Schedule of Values Details'!Y90</f>
        <v>0</v>
      </c>
      <c r="Z90" s="263"/>
      <c r="AA90" s="65"/>
      <c r="AB90" s="65"/>
      <c r="AC90" s="65"/>
      <c r="AD90" s="65"/>
      <c r="AE90" s="65"/>
      <c r="AF90" s="65"/>
      <c r="AG90" s="65"/>
      <c r="AH90" s="65"/>
      <c r="AI90" s="65"/>
      <c r="AJ90" s="65"/>
      <c r="AK90" s="65"/>
    </row>
    <row r="91" spans="1:37" ht="12.75" customHeight="1" x14ac:dyDescent="0.2">
      <c r="A91" s="56">
        <f t="shared" si="11"/>
        <v>58</v>
      </c>
      <c r="B91" s="3"/>
      <c r="C91" s="4"/>
      <c r="D91" s="279"/>
      <c r="E91" s="230"/>
      <c r="F91" s="230"/>
      <c r="G91" s="230"/>
      <c r="H91" s="230"/>
      <c r="I91" s="231"/>
      <c r="J91" s="278"/>
      <c r="K91" s="231"/>
      <c r="L91" s="278"/>
      <c r="M91" s="231"/>
      <c r="N91" s="280">
        <f t="shared" si="8"/>
        <v>0</v>
      </c>
      <c r="O91" s="263"/>
      <c r="P91" s="55"/>
      <c r="Q91" s="270">
        <f t="shared" si="9"/>
        <v>0</v>
      </c>
      <c r="R91" s="261"/>
      <c r="S91" s="260">
        <f>IF(N91=0,0,('C - Schedule of Values Details'!Q91+'C - Schedule of Values Details'!S91)/N91)</f>
        <v>0</v>
      </c>
      <c r="T91" s="261"/>
      <c r="U91" s="260">
        <f t="shared" si="10"/>
        <v>0</v>
      </c>
      <c r="V91" s="261"/>
      <c r="W91" s="262">
        <f>'C - Schedule of Values Details'!W91</f>
        <v>0</v>
      </c>
      <c r="X91" s="263"/>
      <c r="Y91" s="262">
        <f>'C - Schedule of Values Details'!Y91</f>
        <v>0</v>
      </c>
      <c r="Z91" s="263"/>
      <c r="AA91" s="65"/>
      <c r="AB91" s="65"/>
      <c r="AC91" s="65"/>
      <c r="AD91" s="65"/>
      <c r="AE91" s="65"/>
      <c r="AF91" s="65"/>
      <c r="AG91" s="65"/>
      <c r="AH91" s="65"/>
      <c r="AI91" s="65"/>
      <c r="AJ91" s="65"/>
      <c r="AK91" s="65"/>
    </row>
    <row r="92" spans="1:37" ht="12.75" customHeight="1" x14ac:dyDescent="0.2">
      <c r="A92" s="56">
        <f t="shared" si="11"/>
        <v>59</v>
      </c>
      <c r="B92" s="3"/>
      <c r="C92" s="4"/>
      <c r="D92" s="279"/>
      <c r="E92" s="230"/>
      <c r="F92" s="230"/>
      <c r="G92" s="230"/>
      <c r="H92" s="230"/>
      <c r="I92" s="231"/>
      <c r="J92" s="278"/>
      <c r="K92" s="231"/>
      <c r="L92" s="278"/>
      <c r="M92" s="231"/>
      <c r="N92" s="280">
        <f t="shared" si="8"/>
        <v>0</v>
      </c>
      <c r="O92" s="263"/>
      <c r="P92" s="55"/>
      <c r="Q92" s="270">
        <f t="shared" si="9"/>
        <v>0</v>
      </c>
      <c r="R92" s="261"/>
      <c r="S92" s="260">
        <f>IF(N92=0,0,('C - Schedule of Values Details'!Q92+'C - Schedule of Values Details'!S92)/N92)</f>
        <v>0</v>
      </c>
      <c r="T92" s="261"/>
      <c r="U92" s="260">
        <f t="shared" si="10"/>
        <v>0</v>
      </c>
      <c r="V92" s="261"/>
      <c r="W92" s="262">
        <f>'C - Schedule of Values Details'!W92</f>
        <v>0</v>
      </c>
      <c r="X92" s="263"/>
      <c r="Y92" s="262">
        <f>'C - Schedule of Values Details'!Y92</f>
        <v>0</v>
      </c>
      <c r="Z92" s="263"/>
      <c r="AA92" s="65"/>
      <c r="AB92" s="65"/>
      <c r="AC92" s="65"/>
      <c r="AD92" s="65"/>
      <c r="AE92" s="65"/>
      <c r="AF92" s="65"/>
      <c r="AG92" s="65"/>
      <c r="AH92" s="65"/>
      <c r="AI92" s="65"/>
      <c r="AJ92" s="65"/>
      <c r="AK92" s="65"/>
    </row>
    <row r="93" spans="1:37" ht="12.75" customHeight="1" x14ac:dyDescent="0.2">
      <c r="A93" s="56">
        <f t="shared" si="11"/>
        <v>60</v>
      </c>
      <c r="B93" s="3"/>
      <c r="C93" s="4"/>
      <c r="D93" s="279"/>
      <c r="E93" s="230"/>
      <c r="F93" s="230"/>
      <c r="G93" s="230"/>
      <c r="H93" s="230"/>
      <c r="I93" s="231"/>
      <c r="J93" s="278"/>
      <c r="K93" s="231"/>
      <c r="L93" s="278"/>
      <c r="M93" s="231"/>
      <c r="N93" s="280">
        <f t="shared" si="8"/>
        <v>0</v>
      </c>
      <c r="O93" s="263"/>
      <c r="P93" s="55"/>
      <c r="Q93" s="270">
        <f t="shared" si="9"/>
        <v>0</v>
      </c>
      <c r="R93" s="261"/>
      <c r="S93" s="260">
        <f>IF(N93=0,0,('C - Schedule of Values Details'!Q93+'C - Schedule of Values Details'!S93)/N93)</f>
        <v>0</v>
      </c>
      <c r="T93" s="261"/>
      <c r="U93" s="260">
        <f t="shared" si="10"/>
        <v>0</v>
      </c>
      <c r="V93" s="261"/>
      <c r="W93" s="262">
        <f>'C - Schedule of Values Details'!W93</f>
        <v>0</v>
      </c>
      <c r="X93" s="263"/>
      <c r="Y93" s="262">
        <f>'C - Schedule of Values Details'!Y93</f>
        <v>0</v>
      </c>
      <c r="Z93" s="263"/>
      <c r="AA93" s="65"/>
      <c r="AB93" s="65"/>
      <c r="AC93" s="65"/>
      <c r="AD93" s="65"/>
      <c r="AE93" s="65"/>
      <c r="AF93" s="65"/>
      <c r="AG93" s="65"/>
      <c r="AH93" s="65"/>
      <c r="AI93" s="65"/>
      <c r="AJ93" s="65"/>
      <c r="AK93" s="65"/>
    </row>
    <row r="94" spans="1:37" ht="12.75" customHeight="1" x14ac:dyDescent="0.2">
      <c r="A94" s="56">
        <f t="shared" si="11"/>
        <v>61</v>
      </c>
      <c r="B94" s="3"/>
      <c r="C94" s="4"/>
      <c r="D94" s="279"/>
      <c r="E94" s="230"/>
      <c r="F94" s="230"/>
      <c r="G94" s="230"/>
      <c r="H94" s="230"/>
      <c r="I94" s="231"/>
      <c r="J94" s="278"/>
      <c r="K94" s="231"/>
      <c r="L94" s="278"/>
      <c r="M94" s="231"/>
      <c r="N94" s="280">
        <f t="shared" si="8"/>
        <v>0</v>
      </c>
      <c r="O94" s="263"/>
      <c r="P94" s="55"/>
      <c r="Q94" s="270">
        <f t="shared" si="9"/>
        <v>0</v>
      </c>
      <c r="R94" s="261"/>
      <c r="S94" s="260">
        <f>IF(N94=0,0,('C - Schedule of Values Details'!Q94+'C - Schedule of Values Details'!S94)/N94)</f>
        <v>0</v>
      </c>
      <c r="T94" s="261"/>
      <c r="U94" s="260">
        <f t="shared" si="10"/>
        <v>0</v>
      </c>
      <c r="V94" s="261"/>
      <c r="W94" s="262">
        <f>'C - Schedule of Values Details'!W94</f>
        <v>0</v>
      </c>
      <c r="X94" s="263"/>
      <c r="Y94" s="262">
        <f>'C - Schedule of Values Details'!Y94</f>
        <v>0</v>
      </c>
      <c r="Z94" s="263"/>
      <c r="AA94" s="65"/>
      <c r="AB94" s="65"/>
      <c r="AC94" s="65"/>
      <c r="AD94" s="65"/>
      <c r="AE94" s="65"/>
      <c r="AF94" s="65"/>
      <c r="AG94" s="65"/>
      <c r="AH94" s="65"/>
      <c r="AI94" s="65"/>
      <c r="AJ94" s="65"/>
      <c r="AK94" s="65"/>
    </row>
    <row r="95" spans="1:37" ht="12.75" customHeight="1" x14ac:dyDescent="0.2">
      <c r="A95" s="56">
        <f t="shared" si="11"/>
        <v>62</v>
      </c>
      <c r="B95" s="3"/>
      <c r="C95" s="4"/>
      <c r="D95" s="279"/>
      <c r="E95" s="230"/>
      <c r="F95" s="230"/>
      <c r="G95" s="230"/>
      <c r="H95" s="230"/>
      <c r="I95" s="231"/>
      <c r="J95" s="278"/>
      <c r="K95" s="231"/>
      <c r="L95" s="278"/>
      <c r="M95" s="231"/>
      <c r="N95" s="280">
        <f t="shared" si="8"/>
        <v>0</v>
      </c>
      <c r="O95" s="263"/>
      <c r="P95" s="55"/>
      <c r="Q95" s="270">
        <f t="shared" si="9"/>
        <v>0</v>
      </c>
      <c r="R95" s="261"/>
      <c r="S95" s="260">
        <f>IF(N95=0,0,('C - Schedule of Values Details'!Q95+'C - Schedule of Values Details'!S95)/N95)</f>
        <v>0</v>
      </c>
      <c r="T95" s="261"/>
      <c r="U95" s="260">
        <f t="shared" si="10"/>
        <v>0</v>
      </c>
      <c r="V95" s="261"/>
      <c r="W95" s="262">
        <f>'C - Schedule of Values Details'!W95</f>
        <v>0</v>
      </c>
      <c r="X95" s="263"/>
      <c r="Y95" s="262">
        <f>'C - Schedule of Values Details'!Y95</f>
        <v>0</v>
      </c>
      <c r="Z95" s="263"/>
      <c r="AA95" s="65"/>
      <c r="AB95" s="65"/>
      <c r="AC95" s="65"/>
      <c r="AD95" s="65"/>
      <c r="AE95" s="65"/>
      <c r="AF95" s="65"/>
      <c r="AG95" s="65"/>
      <c r="AH95" s="65"/>
      <c r="AI95" s="65"/>
      <c r="AJ95" s="65"/>
      <c r="AK95" s="65"/>
    </row>
    <row r="96" spans="1:37" ht="12.75" customHeight="1" x14ac:dyDescent="0.2">
      <c r="A96" s="56">
        <f t="shared" si="11"/>
        <v>63</v>
      </c>
      <c r="B96" s="3"/>
      <c r="C96" s="4"/>
      <c r="D96" s="279"/>
      <c r="E96" s="230"/>
      <c r="F96" s="230"/>
      <c r="G96" s="230"/>
      <c r="H96" s="230"/>
      <c r="I96" s="231"/>
      <c r="J96" s="278"/>
      <c r="K96" s="231"/>
      <c r="L96" s="278"/>
      <c r="M96" s="231"/>
      <c r="N96" s="280">
        <f t="shared" si="8"/>
        <v>0</v>
      </c>
      <c r="O96" s="263"/>
      <c r="P96" s="55"/>
      <c r="Q96" s="270">
        <f t="shared" si="9"/>
        <v>0</v>
      </c>
      <c r="R96" s="261"/>
      <c r="S96" s="260">
        <f>IF(N96=0,0,('C - Schedule of Values Details'!Q96+'C - Schedule of Values Details'!S96)/N96)</f>
        <v>0</v>
      </c>
      <c r="T96" s="261"/>
      <c r="U96" s="260">
        <f t="shared" si="10"/>
        <v>0</v>
      </c>
      <c r="V96" s="261"/>
      <c r="W96" s="262">
        <f>'C - Schedule of Values Details'!W96</f>
        <v>0</v>
      </c>
      <c r="X96" s="263"/>
      <c r="Y96" s="262">
        <f>'C - Schedule of Values Details'!Y96</f>
        <v>0</v>
      </c>
      <c r="Z96" s="263"/>
      <c r="AA96" s="65"/>
      <c r="AB96" s="65"/>
      <c r="AC96" s="65"/>
      <c r="AD96" s="65"/>
      <c r="AE96" s="65"/>
      <c r="AF96" s="65"/>
      <c r="AG96" s="65"/>
      <c r="AH96" s="65"/>
      <c r="AI96" s="65"/>
      <c r="AJ96" s="65"/>
      <c r="AK96" s="65"/>
    </row>
    <row r="97" spans="1:37" ht="12.75" customHeight="1" x14ac:dyDescent="0.2">
      <c r="A97" s="56">
        <f t="shared" si="11"/>
        <v>64</v>
      </c>
      <c r="B97" s="3"/>
      <c r="C97" s="4"/>
      <c r="D97" s="279"/>
      <c r="E97" s="230"/>
      <c r="F97" s="230"/>
      <c r="G97" s="230"/>
      <c r="H97" s="230"/>
      <c r="I97" s="231"/>
      <c r="J97" s="278"/>
      <c r="K97" s="231"/>
      <c r="L97" s="278"/>
      <c r="M97" s="231"/>
      <c r="N97" s="280">
        <f t="shared" si="8"/>
        <v>0</v>
      </c>
      <c r="O97" s="263"/>
      <c r="P97" s="55"/>
      <c r="Q97" s="270">
        <f t="shared" si="9"/>
        <v>0</v>
      </c>
      <c r="R97" s="261"/>
      <c r="S97" s="260">
        <f>IF(N97=0,0,('C - Schedule of Values Details'!Q97+'C - Schedule of Values Details'!S97)/N97)</f>
        <v>0</v>
      </c>
      <c r="T97" s="261"/>
      <c r="U97" s="260">
        <f t="shared" si="10"/>
        <v>0</v>
      </c>
      <c r="V97" s="261"/>
      <c r="W97" s="262">
        <f>'C - Schedule of Values Details'!W97</f>
        <v>0</v>
      </c>
      <c r="X97" s="263"/>
      <c r="Y97" s="262">
        <f>'C - Schedule of Values Details'!Y97</f>
        <v>0</v>
      </c>
      <c r="Z97" s="263"/>
      <c r="AA97" s="65"/>
      <c r="AB97" s="65"/>
      <c r="AC97" s="65"/>
      <c r="AD97" s="65"/>
      <c r="AE97" s="65"/>
      <c r="AF97" s="65"/>
      <c r="AG97" s="65"/>
      <c r="AH97" s="65"/>
      <c r="AI97" s="65"/>
      <c r="AJ97" s="65"/>
      <c r="AK97" s="65"/>
    </row>
    <row r="98" spans="1:37" ht="12.75" customHeight="1" x14ac:dyDescent="0.2">
      <c r="A98" s="56">
        <f t="shared" si="11"/>
        <v>65</v>
      </c>
      <c r="B98" s="3"/>
      <c r="C98" s="4"/>
      <c r="D98" s="279"/>
      <c r="E98" s="230"/>
      <c r="F98" s="230"/>
      <c r="G98" s="230"/>
      <c r="H98" s="230"/>
      <c r="I98" s="231"/>
      <c r="J98" s="278"/>
      <c r="K98" s="231"/>
      <c r="L98" s="278"/>
      <c r="M98" s="231"/>
      <c r="N98" s="280">
        <f t="shared" si="8"/>
        <v>0</v>
      </c>
      <c r="O98" s="263"/>
      <c r="P98" s="55"/>
      <c r="Q98" s="270">
        <f t="shared" si="9"/>
        <v>0</v>
      </c>
      <c r="R98" s="261"/>
      <c r="S98" s="260">
        <f>IF(N98=0,0,('C - Schedule of Values Details'!Q98+'C - Schedule of Values Details'!S98)/N98)</f>
        <v>0</v>
      </c>
      <c r="T98" s="261"/>
      <c r="U98" s="260">
        <f t="shared" si="10"/>
        <v>0</v>
      </c>
      <c r="V98" s="261"/>
      <c r="W98" s="262">
        <f>'C - Schedule of Values Details'!W98</f>
        <v>0</v>
      </c>
      <c r="X98" s="263"/>
      <c r="Y98" s="262">
        <f>'C - Schedule of Values Details'!Y98</f>
        <v>0</v>
      </c>
      <c r="Z98" s="263"/>
      <c r="AA98" s="65"/>
      <c r="AB98" s="65"/>
      <c r="AC98" s="65"/>
      <c r="AD98" s="65"/>
      <c r="AE98" s="65"/>
      <c r="AF98" s="65"/>
      <c r="AG98" s="65"/>
      <c r="AH98" s="65"/>
      <c r="AI98" s="65"/>
      <c r="AJ98" s="65"/>
      <c r="AK98" s="65"/>
    </row>
    <row r="99" spans="1:37" ht="12.75" customHeight="1" x14ac:dyDescent="0.2">
      <c r="A99" s="56">
        <f t="shared" si="11"/>
        <v>66</v>
      </c>
      <c r="B99" s="3"/>
      <c r="C99" s="4"/>
      <c r="D99" s="279"/>
      <c r="E99" s="230"/>
      <c r="F99" s="230"/>
      <c r="G99" s="230"/>
      <c r="H99" s="230"/>
      <c r="I99" s="231"/>
      <c r="J99" s="278"/>
      <c r="K99" s="231"/>
      <c r="L99" s="278"/>
      <c r="M99" s="231"/>
      <c r="N99" s="280">
        <f t="shared" si="8"/>
        <v>0</v>
      </c>
      <c r="O99" s="263"/>
      <c r="P99" s="55"/>
      <c r="Q99" s="270">
        <f t="shared" si="9"/>
        <v>0</v>
      </c>
      <c r="R99" s="261"/>
      <c r="S99" s="260">
        <f>IF(N99=0,0,('C - Schedule of Values Details'!Q99+'C - Schedule of Values Details'!S99)/N99)</f>
        <v>0</v>
      </c>
      <c r="T99" s="261"/>
      <c r="U99" s="260">
        <f t="shared" si="10"/>
        <v>0</v>
      </c>
      <c r="V99" s="261"/>
      <c r="W99" s="262">
        <f>'C - Schedule of Values Details'!W99</f>
        <v>0</v>
      </c>
      <c r="X99" s="263"/>
      <c r="Y99" s="262">
        <f>'C - Schedule of Values Details'!Y99</f>
        <v>0</v>
      </c>
      <c r="Z99" s="263"/>
      <c r="AA99" s="65"/>
      <c r="AB99" s="65"/>
      <c r="AC99" s="65"/>
      <c r="AD99" s="65"/>
      <c r="AE99" s="65"/>
      <c r="AF99" s="65"/>
      <c r="AG99" s="65"/>
      <c r="AH99" s="65"/>
      <c r="AI99" s="65"/>
      <c r="AJ99" s="65"/>
      <c r="AK99" s="65"/>
    </row>
    <row r="100" spans="1:37" ht="12.75" customHeight="1" x14ac:dyDescent="0.2">
      <c r="A100" s="56">
        <f t="shared" si="11"/>
        <v>67</v>
      </c>
      <c r="B100" s="3"/>
      <c r="C100" s="4"/>
      <c r="D100" s="279"/>
      <c r="E100" s="230"/>
      <c r="F100" s="230"/>
      <c r="G100" s="230"/>
      <c r="H100" s="230"/>
      <c r="I100" s="231"/>
      <c r="J100" s="278"/>
      <c r="K100" s="231"/>
      <c r="L100" s="278"/>
      <c r="M100" s="231"/>
      <c r="N100" s="280">
        <f t="shared" si="8"/>
        <v>0</v>
      </c>
      <c r="O100" s="263"/>
      <c r="P100" s="55"/>
      <c r="Q100" s="270">
        <f t="shared" si="9"/>
        <v>0</v>
      </c>
      <c r="R100" s="261"/>
      <c r="S100" s="260">
        <f>IF(N100=0,0,('C - Schedule of Values Details'!Q100+'C - Schedule of Values Details'!S100)/N100)</f>
        <v>0</v>
      </c>
      <c r="T100" s="261"/>
      <c r="U100" s="260">
        <f t="shared" si="10"/>
        <v>0</v>
      </c>
      <c r="V100" s="261"/>
      <c r="W100" s="262">
        <f>'C - Schedule of Values Details'!W100</f>
        <v>0</v>
      </c>
      <c r="X100" s="263"/>
      <c r="Y100" s="262">
        <f>'C - Schedule of Values Details'!Y100</f>
        <v>0</v>
      </c>
      <c r="Z100" s="263"/>
      <c r="AA100" s="65"/>
      <c r="AB100" s="65"/>
      <c r="AC100" s="65"/>
      <c r="AD100" s="65"/>
      <c r="AE100" s="65"/>
      <c r="AF100" s="65"/>
      <c r="AG100" s="65"/>
      <c r="AH100" s="65"/>
      <c r="AI100" s="65"/>
      <c r="AJ100" s="65"/>
      <c r="AK100" s="65"/>
    </row>
    <row r="101" spans="1:37" ht="12.75" customHeight="1" x14ac:dyDescent="0.2">
      <c r="A101" s="56">
        <f t="shared" si="11"/>
        <v>68</v>
      </c>
      <c r="B101" s="3"/>
      <c r="C101" s="4"/>
      <c r="D101" s="279"/>
      <c r="E101" s="230"/>
      <c r="F101" s="230"/>
      <c r="G101" s="230"/>
      <c r="H101" s="230"/>
      <c r="I101" s="231"/>
      <c r="J101" s="278"/>
      <c r="K101" s="231"/>
      <c r="L101" s="278"/>
      <c r="M101" s="231"/>
      <c r="N101" s="280">
        <f t="shared" si="8"/>
        <v>0</v>
      </c>
      <c r="O101" s="263"/>
      <c r="P101" s="55"/>
      <c r="Q101" s="270">
        <f t="shared" si="9"/>
        <v>0</v>
      </c>
      <c r="R101" s="261"/>
      <c r="S101" s="260">
        <f>IF(N101=0,0,('C - Schedule of Values Details'!Q101+'C - Schedule of Values Details'!S101)/N101)</f>
        <v>0</v>
      </c>
      <c r="T101" s="261"/>
      <c r="U101" s="260">
        <f t="shared" si="10"/>
        <v>0</v>
      </c>
      <c r="V101" s="261"/>
      <c r="W101" s="262">
        <f>'C - Schedule of Values Details'!W101</f>
        <v>0</v>
      </c>
      <c r="X101" s="263"/>
      <c r="Y101" s="262">
        <f>'C - Schedule of Values Details'!Y101</f>
        <v>0</v>
      </c>
      <c r="Z101" s="263"/>
      <c r="AA101" s="65"/>
      <c r="AB101" s="65"/>
      <c r="AC101" s="65"/>
      <c r="AD101" s="65"/>
      <c r="AE101" s="65"/>
      <c r="AF101" s="65"/>
      <c r="AG101" s="65"/>
      <c r="AH101" s="65"/>
      <c r="AI101" s="65"/>
      <c r="AJ101" s="65"/>
      <c r="AK101" s="65"/>
    </row>
    <row r="102" spans="1:37" ht="12.75" customHeight="1" x14ac:dyDescent="0.2">
      <c r="A102" s="57">
        <f t="shared" si="11"/>
        <v>69</v>
      </c>
      <c r="B102" s="5"/>
      <c r="C102" s="4"/>
      <c r="D102" s="279"/>
      <c r="E102" s="230"/>
      <c r="F102" s="230"/>
      <c r="G102" s="230"/>
      <c r="H102" s="230"/>
      <c r="I102" s="231"/>
      <c r="J102" s="278"/>
      <c r="K102" s="231"/>
      <c r="L102" s="278"/>
      <c r="M102" s="231"/>
      <c r="N102" s="280">
        <f t="shared" si="8"/>
        <v>0</v>
      </c>
      <c r="O102" s="263"/>
      <c r="P102" s="55"/>
      <c r="Q102" s="270">
        <f t="shared" si="9"/>
        <v>0</v>
      </c>
      <c r="R102" s="261"/>
      <c r="S102" s="260">
        <f>IF(N102=0,0,('C - Schedule of Values Details'!Q102+'C - Schedule of Values Details'!S102)/N102)</f>
        <v>0</v>
      </c>
      <c r="T102" s="261"/>
      <c r="U102" s="260">
        <f t="shared" si="10"/>
        <v>0</v>
      </c>
      <c r="V102" s="261"/>
      <c r="W102" s="262">
        <f>'C - Schedule of Values Details'!W102</f>
        <v>0</v>
      </c>
      <c r="X102" s="263"/>
      <c r="Y102" s="262">
        <f>'C - Schedule of Values Details'!Y102</f>
        <v>0</v>
      </c>
      <c r="Z102" s="263"/>
      <c r="AA102" s="65"/>
      <c r="AB102" s="65"/>
      <c r="AC102" s="65"/>
      <c r="AD102" s="65"/>
      <c r="AE102" s="65"/>
      <c r="AF102" s="65"/>
      <c r="AG102" s="65"/>
      <c r="AH102" s="65"/>
      <c r="AI102" s="65"/>
      <c r="AJ102" s="65"/>
      <c r="AK102" s="65"/>
    </row>
    <row r="103" spans="1:37" ht="12.75" customHeight="1" x14ac:dyDescent="0.2">
      <c r="A103" s="295" t="s">
        <v>158</v>
      </c>
      <c r="B103" s="296"/>
      <c r="C103" s="296"/>
      <c r="D103" s="296"/>
      <c r="E103" s="296"/>
      <c r="F103" s="296"/>
      <c r="G103" s="296"/>
      <c r="H103" s="296"/>
      <c r="I103" s="267"/>
      <c r="J103" s="272">
        <f>SUM(J80:J102)</f>
        <v>0</v>
      </c>
      <c r="K103" s="267"/>
      <c r="L103" s="272">
        <f>SUM(L80:L102)</f>
        <v>0</v>
      </c>
      <c r="M103" s="267"/>
      <c r="N103" s="272">
        <f>SUM(N80:N102)</f>
        <v>0</v>
      </c>
      <c r="O103" s="267"/>
      <c r="P103" s="58"/>
      <c r="Q103" s="272">
        <f>SUM(Q80:Q102)</f>
        <v>0</v>
      </c>
      <c r="R103" s="267"/>
      <c r="S103" s="289"/>
      <c r="T103" s="290"/>
      <c r="U103" s="290"/>
      <c r="V103" s="291"/>
      <c r="W103" s="266">
        <f>SUM(W80:W102)</f>
        <v>0</v>
      </c>
      <c r="X103" s="267"/>
      <c r="Y103" s="266">
        <f>SUM(Y80:Y102)</f>
        <v>0</v>
      </c>
      <c r="Z103" s="267"/>
      <c r="AA103" s="59" t="b">
        <f>IF(D80&lt;&gt;"",TRUE,IF(N103&lt;&gt;0,TRUE,FALSE))</f>
        <v>0</v>
      </c>
      <c r="AB103" s="65"/>
      <c r="AC103" s="65"/>
      <c r="AD103" s="65"/>
      <c r="AE103" s="65"/>
      <c r="AF103" s="65"/>
      <c r="AG103" s="65"/>
      <c r="AH103" s="65"/>
      <c r="AI103" s="65"/>
      <c r="AJ103" s="65"/>
      <c r="AK103" s="65"/>
    </row>
    <row r="104" spans="1:37" ht="15" customHeight="1" x14ac:dyDescent="0.2">
      <c r="A104" s="294" t="str">
        <f>IF(SVSLastPage=AA75,"Grand Total Final Sheet Only","")</f>
        <v/>
      </c>
      <c r="B104" s="186"/>
      <c r="C104" s="186"/>
      <c r="D104" s="186"/>
      <c r="E104" s="186"/>
      <c r="F104" s="186"/>
      <c r="G104" s="186"/>
      <c r="H104" s="186"/>
      <c r="I104" s="293"/>
      <c r="J104" s="268">
        <f>IF(SVSLastPage=AA75,$J$138,0)</f>
        <v>0</v>
      </c>
      <c r="K104" s="269"/>
      <c r="L104" s="268">
        <f>IF(SVSLastPage=AA75,$L$138,0)</f>
        <v>0</v>
      </c>
      <c r="M104" s="269"/>
      <c r="N104" s="268">
        <f>IF(SVSLastPage=AA75,$N$138,0)</f>
        <v>0</v>
      </c>
      <c r="O104" s="269"/>
      <c r="P104" s="60"/>
      <c r="Q104" s="268">
        <f>IF(SVSLastPage=AA75,$Q$138,0)</f>
        <v>0</v>
      </c>
      <c r="R104" s="269"/>
      <c r="S104" s="292"/>
      <c r="T104" s="186"/>
      <c r="U104" s="186"/>
      <c r="V104" s="293"/>
      <c r="W104" s="268">
        <f>IF(SVSLastPage=AA75,$W$138,0)</f>
        <v>0</v>
      </c>
      <c r="X104" s="269"/>
      <c r="Y104" s="268">
        <f>IF(SVSLastPage=AA75,$Y$138,0)</f>
        <v>0</v>
      </c>
      <c r="Z104" s="269"/>
      <c r="AA104" s="65"/>
      <c r="AB104" s="65"/>
      <c r="AC104" s="65"/>
      <c r="AD104" s="65"/>
      <c r="AE104" s="65"/>
      <c r="AF104" s="65"/>
      <c r="AG104" s="65"/>
      <c r="AH104" s="65"/>
      <c r="AI104" s="65"/>
      <c r="AJ104" s="65"/>
      <c r="AK104" s="65"/>
    </row>
    <row r="105" spans="1:37" ht="15" customHeight="1" x14ac:dyDescent="0.2">
      <c r="A105" s="24" t="str">
        <f>FormNumber</f>
        <v>F330-02</v>
      </c>
      <c r="B105" s="61"/>
      <c r="C105" s="61"/>
      <c r="D105" s="61"/>
      <c r="E105" s="61"/>
      <c r="F105" s="61"/>
      <c r="G105" s="61"/>
      <c r="H105" s="61"/>
      <c r="I105" s="61"/>
      <c r="J105" s="62"/>
      <c r="K105" s="62"/>
      <c r="L105" s="62"/>
      <c r="M105" s="282" t="str">
        <f>FormVersion</f>
        <v>2015-SEP</v>
      </c>
      <c r="N105" s="191"/>
      <c r="O105" s="62"/>
      <c r="P105" s="63"/>
      <c r="Q105" s="62"/>
      <c r="R105" s="62"/>
      <c r="S105" s="65"/>
      <c r="T105" s="65"/>
      <c r="U105" s="65"/>
      <c r="V105" s="65"/>
      <c r="W105" s="62"/>
      <c r="X105" s="62"/>
      <c r="Y105" s="62"/>
      <c r="Z105" s="64" t="str">
        <f>"Section B - Schedule of Values Summary, Page "&amp;AA75&amp;" of "&amp;SVSLastPage</f>
        <v>Section B - Schedule of Values Summary, Page 3 of 0</v>
      </c>
      <c r="AA105" s="65"/>
      <c r="AB105" s="65"/>
      <c r="AC105" s="65"/>
      <c r="AD105" s="65"/>
      <c r="AE105" s="65"/>
      <c r="AF105" s="65"/>
      <c r="AG105" s="65"/>
      <c r="AH105" s="65"/>
      <c r="AI105" s="65"/>
      <c r="AJ105" s="65"/>
      <c r="AK105" s="65"/>
    </row>
    <row r="106" spans="1:37" ht="18" customHeight="1" x14ac:dyDescent="0.25">
      <c r="A106" s="71" t="s">
        <v>110</v>
      </c>
      <c r="B106" s="71"/>
      <c r="C106" s="71"/>
      <c r="D106" s="71"/>
      <c r="E106" s="71"/>
      <c r="F106" s="71"/>
      <c r="G106" s="281">
        <f>ContractorName</f>
        <v>0</v>
      </c>
      <c r="H106" s="205"/>
      <c r="I106" s="205"/>
      <c r="J106" s="205"/>
      <c r="K106" s="205"/>
      <c r="L106" s="205"/>
      <c r="M106" s="71"/>
      <c r="N106" s="71" t="s">
        <v>57</v>
      </c>
      <c r="O106" s="71"/>
      <c r="P106" s="71"/>
      <c r="Q106" s="276">
        <f>ContractNumber</f>
        <v>0</v>
      </c>
      <c r="R106" s="205"/>
      <c r="S106" s="205"/>
      <c r="T106" s="205"/>
      <c r="U106" s="205"/>
      <c r="V106" s="65"/>
      <c r="W106" s="22" t="s">
        <v>111</v>
      </c>
      <c r="X106" s="71"/>
      <c r="Y106" s="65"/>
      <c r="Z106" s="65"/>
      <c r="AA106" s="65"/>
      <c r="AB106" s="65"/>
      <c r="AC106" s="65"/>
      <c r="AD106" s="65"/>
      <c r="AE106" s="65"/>
      <c r="AF106" s="65"/>
      <c r="AG106" s="65"/>
      <c r="AH106" s="65"/>
      <c r="AI106" s="65"/>
      <c r="AJ106" s="65"/>
      <c r="AK106" s="65"/>
    </row>
    <row r="107" spans="1:37" ht="18" customHeight="1" x14ac:dyDescent="0.25">
      <c r="A107" s="208" t="s">
        <v>112</v>
      </c>
      <c r="B107" s="184"/>
      <c r="C107" s="184"/>
      <c r="D107" s="184"/>
      <c r="E107" s="184"/>
      <c r="F107" s="184"/>
      <c r="G107" s="283">
        <f>ProjectName1</f>
        <v>0</v>
      </c>
      <c r="H107" s="239"/>
      <c r="I107" s="239"/>
      <c r="J107" s="239"/>
      <c r="K107" s="239"/>
      <c r="L107" s="239"/>
      <c r="M107" s="71"/>
      <c r="N107" s="208"/>
      <c r="O107" s="184"/>
      <c r="P107" s="184"/>
      <c r="Q107" s="184"/>
      <c r="R107" s="184"/>
      <c r="S107" s="184"/>
      <c r="T107" s="184"/>
      <c r="U107" s="184"/>
      <c r="V107" s="71"/>
      <c r="W107" s="185" t="s">
        <v>113</v>
      </c>
      <c r="X107" s="186"/>
      <c r="Y107" s="186"/>
      <c r="Z107" s="186"/>
      <c r="AA107" s="65"/>
      <c r="AB107" s="65"/>
      <c r="AC107" s="65"/>
      <c r="AD107" s="65"/>
      <c r="AE107" s="65"/>
      <c r="AF107" s="65"/>
      <c r="AG107" s="65"/>
      <c r="AH107" s="65"/>
      <c r="AI107" s="65"/>
      <c r="AJ107" s="65"/>
      <c r="AK107" s="65"/>
    </row>
    <row r="108" spans="1:37" ht="18" customHeight="1" x14ac:dyDescent="0.2">
      <c r="A108" s="198"/>
      <c r="B108" s="184"/>
      <c r="C108" s="184"/>
      <c r="D108" s="184"/>
      <c r="E108" s="184"/>
      <c r="F108" s="184"/>
      <c r="G108" s="288">
        <f>ProjectName2</f>
        <v>0</v>
      </c>
      <c r="H108" s="239"/>
      <c r="I108" s="239"/>
      <c r="J108" s="239"/>
      <c r="K108" s="239"/>
      <c r="L108" s="239"/>
      <c r="M108" s="71"/>
      <c r="N108" s="71" t="s">
        <v>58</v>
      </c>
      <c r="O108" s="71"/>
      <c r="P108" s="71"/>
      <c r="Q108" s="276">
        <f>AlternateNumber</f>
        <v>0</v>
      </c>
      <c r="R108" s="205"/>
      <c r="S108" s="205"/>
      <c r="T108" s="205"/>
      <c r="U108" s="205"/>
      <c r="V108" s="65"/>
      <c r="W108" s="78" t="s">
        <v>59</v>
      </c>
      <c r="X108" s="65"/>
      <c r="Y108" s="264">
        <f>RequestNumber</f>
        <v>0</v>
      </c>
      <c r="Z108" s="265"/>
      <c r="AA108" s="65"/>
      <c r="AB108" s="65"/>
      <c r="AC108" s="65"/>
      <c r="AD108" s="65"/>
      <c r="AE108" s="65"/>
      <c r="AF108" s="65"/>
      <c r="AG108" s="65"/>
      <c r="AH108" s="65"/>
      <c r="AI108" s="65"/>
      <c r="AJ108" s="65"/>
      <c r="AK108" s="65"/>
    </row>
    <row r="109" spans="1:37" ht="18" customHeight="1" x14ac:dyDescent="0.2">
      <c r="A109" s="71" t="s">
        <v>114</v>
      </c>
      <c r="B109" s="71"/>
      <c r="C109" s="71"/>
      <c r="D109" s="71"/>
      <c r="E109" s="71"/>
      <c r="F109" s="71"/>
      <c r="G109" s="281">
        <f>ProjectLocation</f>
        <v>0</v>
      </c>
      <c r="H109" s="205"/>
      <c r="I109" s="205"/>
      <c r="J109" s="205"/>
      <c r="K109" s="205"/>
      <c r="L109" s="205"/>
      <c r="M109" s="208"/>
      <c r="N109" s="184"/>
      <c r="O109" s="184"/>
      <c r="P109" s="184"/>
      <c r="Q109" s="184"/>
      <c r="R109" s="184"/>
      <c r="S109" s="184"/>
      <c r="T109" s="184"/>
      <c r="U109" s="184"/>
      <c r="V109" s="184"/>
      <c r="W109" s="71" t="s">
        <v>61</v>
      </c>
      <c r="X109" s="77">
        <f>X75+1</f>
        <v>5</v>
      </c>
      <c r="Y109" s="43" t="s">
        <v>115</v>
      </c>
      <c r="Z109" s="72">
        <f>LastPage</f>
        <v>1</v>
      </c>
      <c r="AA109" s="36">
        <f>AA75+1</f>
        <v>4</v>
      </c>
      <c r="AB109" s="65"/>
      <c r="AC109" s="65"/>
      <c r="AD109" s="65"/>
      <c r="AE109" s="65"/>
      <c r="AF109" s="65"/>
      <c r="AG109" s="65"/>
      <c r="AH109" s="65"/>
      <c r="AI109" s="65"/>
      <c r="AJ109" s="65"/>
      <c r="AK109" s="65"/>
    </row>
    <row r="110" spans="1:37" ht="13.5" customHeight="1"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65"/>
      <c r="AB110" s="65"/>
      <c r="AC110" s="65"/>
      <c r="AD110" s="65"/>
      <c r="AE110" s="65"/>
      <c r="AF110" s="65"/>
      <c r="AG110" s="65"/>
      <c r="AH110" s="65"/>
      <c r="AI110" s="65"/>
      <c r="AJ110" s="65"/>
      <c r="AK110" s="65"/>
    </row>
    <row r="111" spans="1:37" ht="12.75" customHeight="1" x14ac:dyDescent="0.2">
      <c r="A111" s="80"/>
      <c r="B111" s="43"/>
      <c r="C111" s="285" t="s">
        <v>116</v>
      </c>
      <c r="D111" s="190"/>
      <c r="E111" s="191"/>
      <c r="F111" s="191"/>
      <c r="G111" s="191"/>
      <c r="H111" s="191"/>
      <c r="I111" s="287"/>
      <c r="J111" s="274" t="s">
        <v>117</v>
      </c>
      <c r="K111" s="265"/>
      <c r="L111" s="265"/>
      <c r="M111" s="265"/>
      <c r="N111" s="265"/>
      <c r="O111" s="275"/>
      <c r="P111" s="48"/>
      <c r="Q111" s="274" t="s">
        <v>118</v>
      </c>
      <c r="R111" s="265"/>
      <c r="S111" s="265"/>
      <c r="T111" s="265"/>
      <c r="U111" s="265"/>
      <c r="V111" s="265"/>
      <c r="W111" s="265"/>
      <c r="X111" s="265"/>
      <c r="Y111" s="265"/>
      <c r="Z111" s="275"/>
      <c r="AA111" s="65"/>
      <c r="AB111" s="65"/>
      <c r="AC111" s="65"/>
      <c r="AD111" s="65"/>
      <c r="AE111" s="65"/>
      <c r="AF111" s="65"/>
      <c r="AG111" s="65"/>
      <c r="AH111" s="65"/>
      <c r="AI111" s="65"/>
      <c r="AJ111" s="65"/>
      <c r="AK111" s="65"/>
    </row>
    <row r="112" spans="1:37" ht="12.75" customHeight="1" x14ac:dyDescent="0.2">
      <c r="A112" s="49" t="s">
        <v>119</v>
      </c>
      <c r="B112" s="77" t="s">
        <v>120</v>
      </c>
      <c r="C112" s="286"/>
      <c r="D112" s="204" t="s">
        <v>121</v>
      </c>
      <c r="E112" s="205"/>
      <c r="F112" s="205"/>
      <c r="G112" s="205"/>
      <c r="H112" s="205"/>
      <c r="I112" s="261"/>
      <c r="J112" s="284" t="s">
        <v>122</v>
      </c>
      <c r="K112" s="263"/>
      <c r="L112" s="284" t="s">
        <v>123</v>
      </c>
      <c r="M112" s="263"/>
      <c r="N112" s="284" t="s">
        <v>124</v>
      </c>
      <c r="O112" s="263"/>
      <c r="P112" s="50"/>
      <c r="Q112" s="273" t="s">
        <v>125</v>
      </c>
      <c r="R112" s="263"/>
      <c r="S112" s="273" t="s">
        <v>126</v>
      </c>
      <c r="T112" s="263"/>
      <c r="U112" s="273" t="s">
        <v>127</v>
      </c>
      <c r="V112" s="263"/>
      <c r="W112" s="273" t="s">
        <v>128</v>
      </c>
      <c r="X112" s="263"/>
      <c r="Y112" s="273" t="s">
        <v>129</v>
      </c>
      <c r="Z112" s="263"/>
      <c r="AA112" s="65"/>
      <c r="AB112" s="65"/>
      <c r="AC112" s="65"/>
      <c r="AD112" s="65"/>
      <c r="AE112" s="65"/>
      <c r="AF112" s="65"/>
      <c r="AG112" s="65"/>
      <c r="AH112" s="65"/>
      <c r="AI112" s="65"/>
      <c r="AJ112" s="65"/>
      <c r="AK112" s="65"/>
    </row>
    <row r="113" spans="1:37" ht="25.5" customHeight="1" x14ac:dyDescent="0.2">
      <c r="A113" s="49" t="s">
        <v>130</v>
      </c>
      <c r="B113" s="83" t="s">
        <v>131</v>
      </c>
      <c r="C113" s="51" t="s">
        <v>132</v>
      </c>
      <c r="D113" s="204" t="s">
        <v>133</v>
      </c>
      <c r="E113" s="205"/>
      <c r="F113" s="205"/>
      <c r="G113" s="205"/>
      <c r="H113" s="205"/>
      <c r="I113" s="261"/>
      <c r="J113" s="271" t="s">
        <v>134</v>
      </c>
      <c r="K113" s="261"/>
      <c r="L113" s="271" t="s">
        <v>135</v>
      </c>
      <c r="M113" s="261"/>
      <c r="N113" s="271" t="s">
        <v>136</v>
      </c>
      <c r="O113" s="261"/>
      <c r="P113" s="52"/>
      <c r="Q113" s="271" t="s">
        <v>137</v>
      </c>
      <c r="R113" s="261"/>
      <c r="S113" s="271" t="s">
        <v>138</v>
      </c>
      <c r="T113" s="261"/>
      <c r="U113" s="271" t="s">
        <v>139</v>
      </c>
      <c r="V113" s="261"/>
      <c r="W113" s="271" t="s">
        <v>140</v>
      </c>
      <c r="X113" s="261"/>
      <c r="Y113" s="271" t="s">
        <v>141</v>
      </c>
      <c r="Z113" s="261"/>
      <c r="AA113" s="65"/>
      <c r="AB113" s="65"/>
      <c r="AC113" s="65"/>
      <c r="AD113" s="65"/>
      <c r="AE113" s="65"/>
      <c r="AF113" s="65"/>
      <c r="AG113" s="65"/>
      <c r="AH113" s="65"/>
      <c r="AI113" s="65"/>
      <c r="AJ113" s="65"/>
      <c r="AK113" s="65"/>
    </row>
    <row r="114" spans="1:37" ht="12.75" customHeight="1" x14ac:dyDescent="0.2">
      <c r="A114" s="53">
        <f>A102+1</f>
        <v>70</v>
      </c>
      <c r="B114" s="3"/>
      <c r="C114" s="4"/>
      <c r="D114" s="279"/>
      <c r="E114" s="230"/>
      <c r="F114" s="230"/>
      <c r="G114" s="230"/>
      <c r="H114" s="230"/>
      <c r="I114" s="231"/>
      <c r="J114" s="278"/>
      <c r="K114" s="231"/>
      <c r="L114" s="278"/>
      <c r="M114" s="231"/>
      <c r="N114" s="280">
        <f t="shared" ref="N114:N136" si="12">J114+L114</f>
        <v>0</v>
      </c>
      <c r="O114" s="263"/>
      <c r="P114" s="55"/>
      <c r="Q114" s="277">
        <f t="shared" ref="Q114:Q136" si="13">W114+Y114</f>
        <v>0</v>
      </c>
      <c r="R114" s="261"/>
      <c r="S114" s="260">
        <f>IF(N114=0,0,('C - Schedule of Values Details'!Q114+'C - Schedule of Values Details'!S114)/N114)</f>
        <v>0</v>
      </c>
      <c r="T114" s="261"/>
      <c r="U114" s="260">
        <f t="shared" ref="U114:U136" si="14">IF(N114=0,0,IF(Q114=0,0,Q114/N114))</f>
        <v>0</v>
      </c>
      <c r="V114" s="261"/>
      <c r="W114" s="262">
        <f>'C - Schedule of Values Details'!W114</f>
        <v>0</v>
      </c>
      <c r="X114" s="263"/>
      <c r="Y114" s="262">
        <f>'C - Schedule of Values Details'!Y114</f>
        <v>0</v>
      </c>
      <c r="Z114" s="263"/>
      <c r="AA114" s="65"/>
      <c r="AB114" s="65"/>
      <c r="AC114" s="65"/>
      <c r="AD114" s="65"/>
      <c r="AE114" s="65"/>
      <c r="AF114" s="65"/>
      <c r="AG114" s="65"/>
      <c r="AH114" s="65"/>
      <c r="AI114" s="65"/>
      <c r="AJ114" s="65"/>
      <c r="AK114" s="65"/>
    </row>
    <row r="115" spans="1:37" ht="12.75" customHeight="1" x14ac:dyDescent="0.2">
      <c r="A115" s="56">
        <f t="shared" ref="A115:A136" si="15">A114+1</f>
        <v>71</v>
      </c>
      <c r="B115" s="3"/>
      <c r="C115" s="4"/>
      <c r="D115" s="279"/>
      <c r="E115" s="230"/>
      <c r="F115" s="230"/>
      <c r="G115" s="230"/>
      <c r="H115" s="230"/>
      <c r="I115" s="231"/>
      <c r="J115" s="278"/>
      <c r="K115" s="231"/>
      <c r="L115" s="278"/>
      <c r="M115" s="231"/>
      <c r="N115" s="280">
        <f t="shared" si="12"/>
        <v>0</v>
      </c>
      <c r="O115" s="263"/>
      <c r="P115" s="55"/>
      <c r="Q115" s="270">
        <f t="shared" si="13"/>
        <v>0</v>
      </c>
      <c r="R115" s="261"/>
      <c r="S115" s="260">
        <f>IF(N115=0,0,('C - Schedule of Values Details'!Q115+'C - Schedule of Values Details'!S115)/N115)</f>
        <v>0</v>
      </c>
      <c r="T115" s="261"/>
      <c r="U115" s="260">
        <f t="shared" si="14"/>
        <v>0</v>
      </c>
      <c r="V115" s="261"/>
      <c r="W115" s="262">
        <f>'C - Schedule of Values Details'!W115</f>
        <v>0</v>
      </c>
      <c r="X115" s="263"/>
      <c r="Y115" s="262">
        <f>'C - Schedule of Values Details'!Y115</f>
        <v>0</v>
      </c>
      <c r="Z115" s="263"/>
      <c r="AA115" s="65"/>
      <c r="AB115" s="65"/>
      <c r="AC115" s="65"/>
      <c r="AD115" s="65"/>
      <c r="AE115" s="65"/>
      <c r="AF115" s="65"/>
      <c r="AG115" s="65"/>
      <c r="AH115" s="65"/>
      <c r="AI115" s="65"/>
      <c r="AJ115" s="65"/>
      <c r="AK115" s="65"/>
    </row>
    <row r="116" spans="1:37" ht="12.75" customHeight="1" x14ac:dyDescent="0.2">
      <c r="A116" s="56">
        <f t="shared" si="15"/>
        <v>72</v>
      </c>
      <c r="B116" s="3"/>
      <c r="C116" s="4"/>
      <c r="D116" s="279"/>
      <c r="E116" s="230"/>
      <c r="F116" s="230"/>
      <c r="G116" s="230"/>
      <c r="H116" s="230"/>
      <c r="I116" s="231"/>
      <c r="J116" s="278"/>
      <c r="K116" s="231"/>
      <c r="L116" s="278"/>
      <c r="M116" s="231"/>
      <c r="N116" s="280">
        <f t="shared" si="12"/>
        <v>0</v>
      </c>
      <c r="O116" s="263"/>
      <c r="P116" s="55"/>
      <c r="Q116" s="270">
        <f t="shared" si="13"/>
        <v>0</v>
      </c>
      <c r="R116" s="261"/>
      <c r="S116" s="260">
        <f>IF(N116=0,0,('C - Schedule of Values Details'!Q116+'C - Schedule of Values Details'!S116)/N116)</f>
        <v>0</v>
      </c>
      <c r="T116" s="261"/>
      <c r="U116" s="260">
        <f t="shared" si="14"/>
        <v>0</v>
      </c>
      <c r="V116" s="261"/>
      <c r="W116" s="262">
        <f>'C - Schedule of Values Details'!W116</f>
        <v>0</v>
      </c>
      <c r="X116" s="263"/>
      <c r="Y116" s="262">
        <f>'C - Schedule of Values Details'!Y116</f>
        <v>0</v>
      </c>
      <c r="Z116" s="263"/>
      <c r="AA116" s="65"/>
      <c r="AB116" s="65"/>
      <c r="AC116" s="65"/>
      <c r="AD116" s="65"/>
      <c r="AE116" s="65"/>
      <c r="AF116" s="65"/>
      <c r="AG116" s="65"/>
      <c r="AH116" s="65"/>
      <c r="AI116" s="65"/>
      <c r="AJ116" s="65"/>
      <c r="AK116" s="65"/>
    </row>
    <row r="117" spans="1:37" ht="12.75" customHeight="1" x14ac:dyDescent="0.2">
      <c r="A117" s="56">
        <f t="shared" si="15"/>
        <v>73</v>
      </c>
      <c r="B117" s="3"/>
      <c r="C117" s="4"/>
      <c r="D117" s="279"/>
      <c r="E117" s="230"/>
      <c r="F117" s="230"/>
      <c r="G117" s="230"/>
      <c r="H117" s="230"/>
      <c r="I117" s="231"/>
      <c r="J117" s="278"/>
      <c r="K117" s="231"/>
      <c r="L117" s="278"/>
      <c r="M117" s="231"/>
      <c r="N117" s="280">
        <f t="shared" si="12"/>
        <v>0</v>
      </c>
      <c r="O117" s="263"/>
      <c r="P117" s="55"/>
      <c r="Q117" s="270">
        <f t="shared" si="13"/>
        <v>0</v>
      </c>
      <c r="R117" s="261"/>
      <c r="S117" s="260">
        <f>IF(N117=0,0,('C - Schedule of Values Details'!Q117+'C - Schedule of Values Details'!S117)/N117)</f>
        <v>0</v>
      </c>
      <c r="T117" s="261"/>
      <c r="U117" s="260">
        <f t="shared" si="14"/>
        <v>0</v>
      </c>
      <c r="V117" s="261"/>
      <c r="W117" s="262">
        <f>'C - Schedule of Values Details'!W117</f>
        <v>0</v>
      </c>
      <c r="X117" s="263"/>
      <c r="Y117" s="262">
        <f>'C - Schedule of Values Details'!Y117</f>
        <v>0</v>
      </c>
      <c r="Z117" s="263"/>
      <c r="AA117" s="65"/>
      <c r="AB117" s="65"/>
      <c r="AC117" s="65"/>
      <c r="AD117" s="65"/>
      <c r="AE117" s="65"/>
      <c r="AF117" s="65"/>
      <c r="AG117" s="65"/>
      <c r="AH117" s="65"/>
      <c r="AI117" s="65"/>
      <c r="AJ117" s="65"/>
      <c r="AK117" s="65"/>
    </row>
    <row r="118" spans="1:37" ht="12.75" customHeight="1" x14ac:dyDescent="0.2">
      <c r="A118" s="56">
        <f t="shared" si="15"/>
        <v>74</v>
      </c>
      <c r="B118" s="3"/>
      <c r="C118" s="4"/>
      <c r="D118" s="279"/>
      <c r="E118" s="230"/>
      <c r="F118" s="230"/>
      <c r="G118" s="230"/>
      <c r="H118" s="230"/>
      <c r="I118" s="231"/>
      <c r="J118" s="278"/>
      <c r="K118" s="231"/>
      <c r="L118" s="278"/>
      <c r="M118" s="231"/>
      <c r="N118" s="280">
        <f t="shared" si="12"/>
        <v>0</v>
      </c>
      <c r="O118" s="263"/>
      <c r="P118" s="55"/>
      <c r="Q118" s="270">
        <f t="shared" si="13"/>
        <v>0</v>
      </c>
      <c r="R118" s="261"/>
      <c r="S118" s="260">
        <f>IF(N118=0,0,('C - Schedule of Values Details'!Q118+'C - Schedule of Values Details'!S118)/N118)</f>
        <v>0</v>
      </c>
      <c r="T118" s="261"/>
      <c r="U118" s="260">
        <f t="shared" si="14"/>
        <v>0</v>
      </c>
      <c r="V118" s="261"/>
      <c r="W118" s="262">
        <f>'C - Schedule of Values Details'!W118</f>
        <v>0</v>
      </c>
      <c r="X118" s="263"/>
      <c r="Y118" s="262">
        <f>'C - Schedule of Values Details'!Y118</f>
        <v>0</v>
      </c>
      <c r="Z118" s="263"/>
      <c r="AA118" s="65"/>
      <c r="AB118" s="65"/>
      <c r="AC118" s="65"/>
      <c r="AD118" s="65"/>
      <c r="AE118" s="65"/>
      <c r="AF118" s="65"/>
      <c r="AG118" s="65"/>
      <c r="AH118" s="65"/>
      <c r="AI118" s="65"/>
      <c r="AJ118" s="65"/>
      <c r="AK118" s="65"/>
    </row>
    <row r="119" spans="1:37" ht="12.75" customHeight="1" x14ac:dyDescent="0.2">
      <c r="A119" s="56">
        <f t="shared" si="15"/>
        <v>75</v>
      </c>
      <c r="B119" s="3"/>
      <c r="C119" s="4"/>
      <c r="D119" s="279"/>
      <c r="E119" s="230"/>
      <c r="F119" s="230"/>
      <c r="G119" s="230"/>
      <c r="H119" s="230"/>
      <c r="I119" s="231"/>
      <c r="J119" s="278"/>
      <c r="K119" s="231"/>
      <c r="L119" s="278"/>
      <c r="M119" s="231"/>
      <c r="N119" s="280">
        <f t="shared" si="12"/>
        <v>0</v>
      </c>
      <c r="O119" s="263"/>
      <c r="P119" s="55"/>
      <c r="Q119" s="270">
        <f t="shared" si="13"/>
        <v>0</v>
      </c>
      <c r="R119" s="261"/>
      <c r="S119" s="260">
        <f>IF(N119=0,0,('C - Schedule of Values Details'!Q119+'C - Schedule of Values Details'!S119)/N119)</f>
        <v>0</v>
      </c>
      <c r="T119" s="261"/>
      <c r="U119" s="260">
        <f t="shared" si="14"/>
        <v>0</v>
      </c>
      <c r="V119" s="261"/>
      <c r="W119" s="262">
        <f>'C - Schedule of Values Details'!W119</f>
        <v>0</v>
      </c>
      <c r="X119" s="263"/>
      <c r="Y119" s="262">
        <f>'C - Schedule of Values Details'!Y119</f>
        <v>0</v>
      </c>
      <c r="Z119" s="263"/>
      <c r="AA119" s="65"/>
      <c r="AB119" s="65"/>
      <c r="AC119" s="65"/>
      <c r="AD119" s="65"/>
      <c r="AE119" s="65"/>
      <c r="AF119" s="65"/>
      <c r="AG119" s="65"/>
      <c r="AH119" s="65"/>
      <c r="AI119" s="65"/>
      <c r="AJ119" s="65"/>
      <c r="AK119" s="65"/>
    </row>
    <row r="120" spans="1:37" ht="12.75" customHeight="1" x14ac:dyDescent="0.2">
      <c r="A120" s="56">
        <f t="shared" si="15"/>
        <v>76</v>
      </c>
      <c r="B120" s="3"/>
      <c r="C120" s="4"/>
      <c r="D120" s="279"/>
      <c r="E120" s="230"/>
      <c r="F120" s="230"/>
      <c r="G120" s="230"/>
      <c r="H120" s="230"/>
      <c r="I120" s="231"/>
      <c r="J120" s="278"/>
      <c r="K120" s="231"/>
      <c r="L120" s="278"/>
      <c r="M120" s="231"/>
      <c r="N120" s="280">
        <f t="shared" si="12"/>
        <v>0</v>
      </c>
      <c r="O120" s="263"/>
      <c r="P120" s="55"/>
      <c r="Q120" s="270">
        <f t="shared" si="13"/>
        <v>0</v>
      </c>
      <c r="R120" s="261"/>
      <c r="S120" s="260">
        <f>IF(N120=0,0,('C - Schedule of Values Details'!Q120+'C - Schedule of Values Details'!S120)/N120)</f>
        <v>0</v>
      </c>
      <c r="T120" s="261"/>
      <c r="U120" s="260">
        <f t="shared" si="14"/>
        <v>0</v>
      </c>
      <c r="V120" s="261"/>
      <c r="W120" s="262">
        <f>'C - Schedule of Values Details'!W120</f>
        <v>0</v>
      </c>
      <c r="X120" s="263"/>
      <c r="Y120" s="262">
        <f>'C - Schedule of Values Details'!Y120</f>
        <v>0</v>
      </c>
      <c r="Z120" s="263"/>
      <c r="AA120" s="65"/>
      <c r="AB120" s="65"/>
      <c r="AC120" s="65"/>
      <c r="AD120" s="65"/>
      <c r="AE120" s="65"/>
      <c r="AF120" s="65"/>
      <c r="AG120" s="65"/>
      <c r="AH120" s="65"/>
      <c r="AI120" s="65"/>
      <c r="AJ120" s="65"/>
      <c r="AK120" s="65"/>
    </row>
    <row r="121" spans="1:37" ht="12.75" customHeight="1" x14ac:dyDescent="0.2">
      <c r="A121" s="56">
        <f t="shared" si="15"/>
        <v>77</v>
      </c>
      <c r="B121" s="3"/>
      <c r="C121" s="4"/>
      <c r="D121" s="279"/>
      <c r="E121" s="230"/>
      <c r="F121" s="230"/>
      <c r="G121" s="230"/>
      <c r="H121" s="230"/>
      <c r="I121" s="231"/>
      <c r="J121" s="278"/>
      <c r="K121" s="231"/>
      <c r="L121" s="278"/>
      <c r="M121" s="231"/>
      <c r="N121" s="280">
        <f t="shared" si="12"/>
        <v>0</v>
      </c>
      <c r="O121" s="263"/>
      <c r="P121" s="55"/>
      <c r="Q121" s="270">
        <f t="shared" si="13"/>
        <v>0</v>
      </c>
      <c r="R121" s="261"/>
      <c r="S121" s="260">
        <f>IF(N121=0,0,('C - Schedule of Values Details'!Q121+'C - Schedule of Values Details'!S121)/N121)</f>
        <v>0</v>
      </c>
      <c r="T121" s="261"/>
      <c r="U121" s="260">
        <f t="shared" si="14"/>
        <v>0</v>
      </c>
      <c r="V121" s="261"/>
      <c r="W121" s="262">
        <f>'C - Schedule of Values Details'!W121</f>
        <v>0</v>
      </c>
      <c r="X121" s="263"/>
      <c r="Y121" s="262">
        <f>'C - Schedule of Values Details'!Y121</f>
        <v>0</v>
      </c>
      <c r="Z121" s="263"/>
      <c r="AA121" s="65"/>
      <c r="AB121" s="65"/>
      <c r="AC121" s="65"/>
      <c r="AD121" s="65"/>
      <c r="AE121" s="65"/>
      <c r="AF121" s="65"/>
      <c r="AG121" s="65"/>
      <c r="AH121" s="65"/>
      <c r="AI121" s="65"/>
      <c r="AJ121" s="65"/>
      <c r="AK121" s="65"/>
    </row>
    <row r="122" spans="1:37" ht="12.75" customHeight="1" x14ac:dyDescent="0.2">
      <c r="A122" s="56">
        <f t="shared" si="15"/>
        <v>78</v>
      </c>
      <c r="B122" s="3"/>
      <c r="C122" s="4"/>
      <c r="D122" s="279"/>
      <c r="E122" s="230"/>
      <c r="F122" s="230"/>
      <c r="G122" s="230"/>
      <c r="H122" s="230"/>
      <c r="I122" s="231"/>
      <c r="J122" s="278"/>
      <c r="K122" s="231"/>
      <c r="L122" s="278"/>
      <c r="M122" s="231"/>
      <c r="N122" s="280">
        <f t="shared" si="12"/>
        <v>0</v>
      </c>
      <c r="O122" s="263"/>
      <c r="P122" s="55"/>
      <c r="Q122" s="270">
        <f t="shared" si="13"/>
        <v>0</v>
      </c>
      <c r="R122" s="261"/>
      <c r="S122" s="260">
        <f>IF(N122=0,0,('C - Schedule of Values Details'!Q122+'C - Schedule of Values Details'!S122)/N122)</f>
        <v>0</v>
      </c>
      <c r="T122" s="261"/>
      <c r="U122" s="260">
        <f t="shared" si="14"/>
        <v>0</v>
      </c>
      <c r="V122" s="261"/>
      <c r="W122" s="262">
        <f>'C - Schedule of Values Details'!W122</f>
        <v>0</v>
      </c>
      <c r="X122" s="263"/>
      <c r="Y122" s="262">
        <f>'C - Schedule of Values Details'!Y122</f>
        <v>0</v>
      </c>
      <c r="Z122" s="263"/>
      <c r="AA122" s="65"/>
      <c r="AB122" s="65"/>
      <c r="AC122" s="65"/>
      <c r="AD122" s="65"/>
      <c r="AE122" s="65"/>
      <c r="AF122" s="65"/>
      <c r="AG122" s="65"/>
      <c r="AH122" s="65"/>
      <c r="AI122" s="65"/>
      <c r="AJ122" s="65"/>
      <c r="AK122" s="65"/>
    </row>
    <row r="123" spans="1:37" ht="12.75" customHeight="1" x14ac:dyDescent="0.2">
      <c r="A123" s="56">
        <f t="shared" si="15"/>
        <v>79</v>
      </c>
      <c r="B123" s="3"/>
      <c r="C123" s="4"/>
      <c r="D123" s="279"/>
      <c r="E123" s="230"/>
      <c r="F123" s="230"/>
      <c r="G123" s="230"/>
      <c r="H123" s="230"/>
      <c r="I123" s="231"/>
      <c r="J123" s="278"/>
      <c r="K123" s="231"/>
      <c r="L123" s="278"/>
      <c r="M123" s="231"/>
      <c r="N123" s="280">
        <f t="shared" si="12"/>
        <v>0</v>
      </c>
      <c r="O123" s="263"/>
      <c r="P123" s="55"/>
      <c r="Q123" s="270">
        <f t="shared" si="13"/>
        <v>0</v>
      </c>
      <c r="R123" s="261"/>
      <c r="S123" s="260">
        <f>IF(N123=0,0,('C - Schedule of Values Details'!Q123+'C - Schedule of Values Details'!S123)/N123)</f>
        <v>0</v>
      </c>
      <c r="T123" s="261"/>
      <c r="U123" s="260">
        <f t="shared" si="14"/>
        <v>0</v>
      </c>
      <c r="V123" s="261"/>
      <c r="W123" s="262">
        <f>'C - Schedule of Values Details'!W123</f>
        <v>0</v>
      </c>
      <c r="X123" s="263"/>
      <c r="Y123" s="262">
        <f>'C - Schedule of Values Details'!Y123</f>
        <v>0</v>
      </c>
      <c r="Z123" s="263"/>
      <c r="AA123" s="65"/>
      <c r="AB123" s="65"/>
      <c r="AC123" s="65"/>
      <c r="AD123" s="65"/>
      <c r="AE123" s="65"/>
      <c r="AF123" s="65"/>
      <c r="AG123" s="65"/>
      <c r="AH123" s="65"/>
      <c r="AI123" s="65"/>
      <c r="AJ123" s="65"/>
      <c r="AK123" s="65"/>
    </row>
    <row r="124" spans="1:37" ht="12.75" customHeight="1" x14ac:dyDescent="0.2">
      <c r="A124" s="56">
        <f t="shared" si="15"/>
        <v>80</v>
      </c>
      <c r="B124" s="3"/>
      <c r="C124" s="4"/>
      <c r="D124" s="279"/>
      <c r="E124" s="230"/>
      <c r="F124" s="230"/>
      <c r="G124" s="230"/>
      <c r="H124" s="230"/>
      <c r="I124" s="231"/>
      <c r="J124" s="278"/>
      <c r="K124" s="231"/>
      <c r="L124" s="278"/>
      <c r="M124" s="231"/>
      <c r="N124" s="280">
        <f t="shared" si="12"/>
        <v>0</v>
      </c>
      <c r="O124" s="263"/>
      <c r="P124" s="55"/>
      <c r="Q124" s="270">
        <f t="shared" si="13"/>
        <v>0</v>
      </c>
      <c r="R124" s="261"/>
      <c r="S124" s="260">
        <f>IF(N124=0,0,('C - Schedule of Values Details'!Q124+'C - Schedule of Values Details'!S124)/N124)</f>
        <v>0</v>
      </c>
      <c r="T124" s="261"/>
      <c r="U124" s="260">
        <f t="shared" si="14"/>
        <v>0</v>
      </c>
      <c r="V124" s="261"/>
      <c r="W124" s="262">
        <f>'C - Schedule of Values Details'!W124</f>
        <v>0</v>
      </c>
      <c r="X124" s="263"/>
      <c r="Y124" s="262">
        <f>'C - Schedule of Values Details'!Y124</f>
        <v>0</v>
      </c>
      <c r="Z124" s="263"/>
      <c r="AA124" s="65"/>
      <c r="AB124" s="65"/>
      <c r="AC124" s="65"/>
      <c r="AD124" s="65"/>
      <c r="AE124" s="65"/>
      <c r="AF124" s="65"/>
      <c r="AG124" s="65"/>
      <c r="AH124" s="65"/>
      <c r="AI124" s="65"/>
      <c r="AJ124" s="65"/>
      <c r="AK124" s="65"/>
    </row>
    <row r="125" spans="1:37" ht="12.75" customHeight="1" x14ac:dyDescent="0.2">
      <c r="A125" s="56">
        <f t="shared" si="15"/>
        <v>81</v>
      </c>
      <c r="B125" s="3"/>
      <c r="C125" s="4"/>
      <c r="D125" s="279"/>
      <c r="E125" s="230"/>
      <c r="F125" s="230"/>
      <c r="G125" s="230"/>
      <c r="H125" s="230"/>
      <c r="I125" s="231"/>
      <c r="J125" s="278"/>
      <c r="K125" s="231"/>
      <c r="L125" s="278"/>
      <c r="M125" s="231"/>
      <c r="N125" s="280">
        <f t="shared" si="12"/>
        <v>0</v>
      </c>
      <c r="O125" s="263"/>
      <c r="P125" s="55"/>
      <c r="Q125" s="270">
        <f t="shared" si="13"/>
        <v>0</v>
      </c>
      <c r="R125" s="261"/>
      <c r="S125" s="260">
        <f>IF(N125=0,0,('C - Schedule of Values Details'!Q125+'C - Schedule of Values Details'!S125)/N125)</f>
        <v>0</v>
      </c>
      <c r="T125" s="261"/>
      <c r="U125" s="260">
        <f t="shared" si="14"/>
        <v>0</v>
      </c>
      <c r="V125" s="261"/>
      <c r="W125" s="262">
        <f>'C - Schedule of Values Details'!W125</f>
        <v>0</v>
      </c>
      <c r="X125" s="263"/>
      <c r="Y125" s="262">
        <f>'C - Schedule of Values Details'!Y125</f>
        <v>0</v>
      </c>
      <c r="Z125" s="263"/>
      <c r="AA125" s="65"/>
      <c r="AB125" s="65"/>
      <c r="AC125" s="65"/>
      <c r="AD125" s="65"/>
      <c r="AE125" s="65"/>
      <c r="AF125" s="65"/>
      <c r="AG125" s="65"/>
      <c r="AH125" s="65"/>
      <c r="AI125" s="65"/>
      <c r="AJ125" s="65"/>
      <c r="AK125" s="65"/>
    </row>
    <row r="126" spans="1:37" ht="12.75" customHeight="1" x14ac:dyDescent="0.2">
      <c r="A126" s="56">
        <f t="shared" si="15"/>
        <v>82</v>
      </c>
      <c r="B126" s="3"/>
      <c r="C126" s="4"/>
      <c r="D126" s="279"/>
      <c r="E126" s="230"/>
      <c r="F126" s="230"/>
      <c r="G126" s="230"/>
      <c r="H126" s="230"/>
      <c r="I126" s="231"/>
      <c r="J126" s="278"/>
      <c r="K126" s="231"/>
      <c r="L126" s="278"/>
      <c r="M126" s="231"/>
      <c r="N126" s="280">
        <f t="shared" si="12"/>
        <v>0</v>
      </c>
      <c r="O126" s="263"/>
      <c r="P126" s="55"/>
      <c r="Q126" s="270">
        <f t="shared" si="13"/>
        <v>0</v>
      </c>
      <c r="R126" s="261"/>
      <c r="S126" s="260">
        <f>IF(N126=0,0,('C - Schedule of Values Details'!Q126+'C - Schedule of Values Details'!S126)/N126)</f>
        <v>0</v>
      </c>
      <c r="T126" s="261"/>
      <c r="U126" s="260">
        <f t="shared" si="14"/>
        <v>0</v>
      </c>
      <c r="V126" s="261"/>
      <c r="W126" s="262">
        <f>'C - Schedule of Values Details'!W126</f>
        <v>0</v>
      </c>
      <c r="X126" s="263"/>
      <c r="Y126" s="262">
        <f>'C - Schedule of Values Details'!Y126</f>
        <v>0</v>
      </c>
      <c r="Z126" s="263"/>
      <c r="AA126" s="65"/>
      <c r="AB126" s="65"/>
      <c r="AC126" s="65"/>
      <c r="AD126" s="65"/>
      <c r="AE126" s="65"/>
      <c r="AF126" s="65"/>
      <c r="AG126" s="65"/>
      <c r="AH126" s="65"/>
      <c r="AI126" s="65"/>
      <c r="AJ126" s="65"/>
      <c r="AK126" s="65"/>
    </row>
    <row r="127" spans="1:37" ht="12.75" customHeight="1" x14ac:dyDescent="0.2">
      <c r="A127" s="56">
        <f t="shared" si="15"/>
        <v>83</v>
      </c>
      <c r="B127" s="3"/>
      <c r="C127" s="4"/>
      <c r="D127" s="279"/>
      <c r="E127" s="230"/>
      <c r="F127" s="230"/>
      <c r="G127" s="230"/>
      <c r="H127" s="230"/>
      <c r="I127" s="231"/>
      <c r="J127" s="278"/>
      <c r="K127" s="231"/>
      <c r="L127" s="278"/>
      <c r="M127" s="231"/>
      <c r="N127" s="280">
        <f t="shared" si="12"/>
        <v>0</v>
      </c>
      <c r="O127" s="263"/>
      <c r="P127" s="55"/>
      <c r="Q127" s="270">
        <f t="shared" si="13"/>
        <v>0</v>
      </c>
      <c r="R127" s="261"/>
      <c r="S127" s="260">
        <f>IF(N127=0,0,('C - Schedule of Values Details'!Q127+'C - Schedule of Values Details'!S127)/N127)</f>
        <v>0</v>
      </c>
      <c r="T127" s="261"/>
      <c r="U127" s="260">
        <f t="shared" si="14"/>
        <v>0</v>
      </c>
      <c r="V127" s="261"/>
      <c r="W127" s="262">
        <f>'C - Schedule of Values Details'!W127</f>
        <v>0</v>
      </c>
      <c r="X127" s="263"/>
      <c r="Y127" s="262">
        <f>'C - Schedule of Values Details'!Y127</f>
        <v>0</v>
      </c>
      <c r="Z127" s="263"/>
      <c r="AA127" s="65"/>
      <c r="AB127" s="65"/>
      <c r="AC127" s="65"/>
      <c r="AD127" s="65"/>
      <c r="AE127" s="65"/>
      <c r="AF127" s="65"/>
      <c r="AG127" s="65"/>
      <c r="AH127" s="65"/>
      <c r="AI127" s="65"/>
      <c r="AJ127" s="65"/>
      <c r="AK127" s="65"/>
    </row>
    <row r="128" spans="1:37" ht="12.75" customHeight="1" x14ac:dyDescent="0.2">
      <c r="A128" s="56">
        <f t="shared" si="15"/>
        <v>84</v>
      </c>
      <c r="B128" s="3"/>
      <c r="C128" s="4"/>
      <c r="D128" s="279"/>
      <c r="E128" s="230"/>
      <c r="F128" s="230"/>
      <c r="G128" s="230"/>
      <c r="H128" s="230"/>
      <c r="I128" s="231"/>
      <c r="J128" s="278"/>
      <c r="K128" s="231"/>
      <c r="L128" s="278"/>
      <c r="M128" s="231"/>
      <c r="N128" s="280">
        <f t="shared" si="12"/>
        <v>0</v>
      </c>
      <c r="O128" s="263"/>
      <c r="P128" s="55"/>
      <c r="Q128" s="270">
        <f t="shared" si="13"/>
        <v>0</v>
      </c>
      <c r="R128" s="261"/>
      <c r="S128" s="260">
        <f>IF(N128=0,0,('C - Schedule of Values Details'!Q128+'C - Schedule of Values Details'!S128)/N128)</f>
        <v>0</v>
      </c>
      <c r="T128" s="261"/>
      <c r="U128" s="260">
        <f t="shared" si="14"/>
        <v>0</v>
      </c>
      <c r="V128" s="261"/>
      <c r="W128" s="262">
        <f>'C - Schedule of Values Details'!W128</f>
        <v>0</v>
      </c>
      <c r="X128" s="263"/>
      <c r="Y128" s="262">
        <f>'C - Schedule of Values Details'!Y128</f>
        <v>0</v>
      </c>
      <c r="Z128" s="263"/>
      <c r="AA128" s="65"/>
      <c r="AB128" s="65"/>
      <c r="AC128" s="65"/>
      <c r="AD128" s="65"/>
      <c r="AE128" s="65"/>
      <c r="AF128" s="65"/>
      <c r="AG128" s="65"/>
      <c r="AH128" s="65"/>
      <c r="AI128" s="65"/>
      <c r="AJ128" s="65"/>
      <c r="AK128" s="65"/>
    </row>
    <row r="129" spans="1:37" ht="12.75" customHeight="1" x14ac:dyDescent="0.2">
      <c r="A129" s="56">
        <f t="shared" si="15"/>
        <v>85</v>
      </c>
      <c r="B129" s="3"/>
      <c r="C129" s="4"/>
      <c r="D129" s="279"/>
      <c r="E129" s="230"/>
      <c r="F129" s="230"/>
      <c r="G129" s="230"/>
      <c r="H129" s="230"/>
      <c r="I129" s="231"/>
      <c r="J129" s="278"/>
      <c r="K129" s="231"/>
      <c r="L129" s="278"/>
      <c r="M129" s="231"/>
      <c r="N129" s="280">
        <f t="shared" si="12"/>
        <v>0</v>
      </c>
      <c r="O129" s="263"/>
      <c r="P129" s="55"/>
      <c r="Q129" s="270">
        <f t="shared" si="13"/>
        <v>0</v>
      </c>
      <c r="R129" s="261"/>
      <c r="S129" s="260">
        <f>IF(N129=0,0,('C - Schedule of Values Details'!Q129+'C - Schedule of Values Details'!S129)/N129)</f>
        <v>0</v>
      </c>
      <c r="T129" s="261"/>
      <c r="U129" s="260">
        <f t="shared" si="14"/>
        <v>0</v>
      </c>
      <c r="V129" s="261"/>
      <c r="W129" s="262">
        <f>'C - Schedule of Values Details'!W129</f>
        <v>0</v>
      </c>
      <c r="X129" s="263"/>
      <c r="Y129" s="262">
        <f>'C - Schedule of Values Details'!Y129</f>
        <v>0</v>
      </c>
      <c r="Z129" s="263"/>
      <c r="AA129" s="65"/>
      <c r="AB129" s="65"/>
      <c r="AC129" s="65"/>
      <c r="AD129" s="65"/>
      <c r="AE129" s="65"/>
      <c r="AF129" s="65"/>
      <c r="AG129" s="65"/>
      <c r="AH129" s="65"/>
      <c r="AI129" s="65"/>
      <c r="AJ129" s="65"/>
      <c r="AK129" s="65"/>
    </row>
    <row r="130" spans="1:37" ht="12.75" customHeight="1" x14ac:dyDescent="0.2">
      <c r="A130" s="56">
        <f t="shared" si="15"/>
        <v>86</v>
      </c>
      <c r="B130" s="3"/>
      <c r="C130" s="4"/>
      <c r="D130" s="279"/>
      <c r="E130" s="230"/>
      <c r="F130" s="230"/>
      <c r="G130" s="230"/>
      <c r="H130" s="230"/>
      <c r="I130" s="231"/>
      <c r="J130" s="278"/>
      <c r="K130" s="231"/>
      <c r="L130" s="278"/>
      <c r="M130" s="231"/>
      <c r="N130" s="280">
        <f t="shared" si="12"/>
        <v>0</v>
      </c>
      <c r="O130" s="263"/>
      <c r="P130" s="55"/>
      <c r="Q130" s="270">
        <f t="shared" si="13"/>
        <v>0</v>
      </c>
      <c r="R130" s="261"/>
      <c r="S130" s="260">
        <f>IF(N130=0,0,('C - Schedule of Values Details'!Q130+'C - Schedule of Values Details'!S130)/N130)</f>
        <v>0</v>
      </c>
      <c r="T130" s="261"/>
      <c r="U130" s="260">
        <f t="shared" si="14"/>
        <v>0</v>
      </c>
      <c r="V130" s="261"/>
      <c r="W130" s="262">
        <f>'C - Schedule of Values Details'!W130</f>
        <v>0</v>
      </c>
      <c r="X130" s="263"/>
      <c r="Y130" s="262">
        <f>'C - Schedule of Values Details'!Y130</f>
        <v>0</v>
      </c>
      <c r="Z130" s="263"/>
      <c r="AA130" s="65"/>
      <c r="AB130" s="65"/>
      <c r="AC130" s="65"/>
      <c r="AD130" s="65"/>
      <c r="AE130" s="65"/>
      <c r="AF130" s="65"/>
      <c r="AG130" s="65"/>
      <c r="AH130" s="65"/>
      <c r="AI130" s="65"/>
      <c r="AJ130" s="65"/>
      <c r="AK130" s="65"/>
    </row>
    <row r="131" spans="1:37" ht="12.75" customHeight="1" x14ac:dyDescent="0.2">
      <c r="A131" s="56">
        <f t="shared" si="15"/>
        <v>87</v>
      </c>
      <c r="B131" s="3"/>
      <c r="C131" s="4"/>
      <c r="D131" s="279"/>
      <c r="E131" s="230"/>
      <c r="F131" s="230"/>
      <c r="G131" s="230"/>
      <c r="H131" s="230"/>
      <c r="I131" s="231"/>
      <c r="J131" s="278"/>
      <c r="K131" s="231"/>
      <c r="L131" s="278"/>
      <c r="M131" s="231"/>
      <c r="N131" s="280">
        <f t="shared" si="12"/>
        <v>0</v>
      </c>
      <c r="O131" s="263"/>
      <c r="P131" s="55"/>
      <c r="Q131" s="270">
        <f t="shared" si="13"/>
        <v>0</v>
      </c>
      <c r="R131" s="261"/>
      <c r="S131" s="260">
        <f>IF(N131=0,0,('C - Schedule of Values Details'!Q131+'C - Schedule of Values Details'!S131)/N131)</f>
        <v>0</v>
      </c>
      <c r="T131" s="261"/>
      <c r="U131" s="260">
        <f t="shared" si="14"/>
        <v>0</v>
      </c>
      <c r="V131" s="261"/>
      <c r="W131" s="262">
        <f>'C - Schedule of Values Details'!W131</f>
        <v>0</v>
      </c>
      <c r="X131" s="263"/>
      <c r="Y131" s="262">
        <f>'C - Schedule of Values Details'!Y131</f>
        <v>0</v>
      </c>
      <c r="Z131" s="263"/>
      <c r="AA131" s="65"/>
      <c r="AB131" s="65"/>
      <c r="AC131" s="65"/>
      <c r="AD131" s="65"/>
      <c r="AE131" s="65"/>
      <c r="AF131" s="65"/>
      <c r="AG131" s="65"/>
      <c r="AH131" s="65"/>
      <c r="AI131" s="65"/>
      <c r="AJ131" s="65"/>
      <c r="AK131" s="65"/>
    </row>
    <row r="132" spans="1:37" ht="12.75" customHeight="1" x14ac:dyDescent="0.2">
      <c r="A132" s="56">
        <f t="shared" si="15"/>
        <v>88</v>
      </c>
      <c r="B132" s="3"/>
      <c r="C132" s="4"/>
      <c r="D132" s="279"/>
      <c r="E132" s="230"/>
      <c r="F132" s="230"/>
      <c r="G132" s="230"/>
      <c r="H132" s="230"/>
      <c r="I132" s="231"/>
      <c r="J132" s="278"/>
      <c r="K132" s="231"/>
      <c r="L132" s="278"/>
      <c r="M132" s="231"/>
      <c r="N132" s="280">
        <f t="shared" si="12"/>
        <v>0</v>
      </c>
      <c r="O132" s="263"/>
      <c r="P132" s="55"/>
      <c r="Q132" s="270">
        <f t="shared" si="13"/>
        <v>0</v>
      </c>
      <c r="R132" s="261"/>
      <c r="S132" s="260">
        <f>IF(N132=0,0,('C - Schedule of Values Details'!Q132+'C - Schedule of Values Details'!S132)/N132)</f>
        <v>0</v>
      </c>
      <c r="T132" s="261"/>
      <c r="U132" s="260">
        <f t="shared" si="14"/>
        <v>0</v>
      </c>
      <c r="V132" s="261"/>
      <c r="W132" s="262">
        <f>'C - Schedule of Values Details'!W132</f>
        <v>0</v>
      </c>
      <c r="X132" s="263"/>
      <c r="Y132" s="262">
        <f>'C - Schedule of Values Details'!Y132</f>
        <v>0</v>
      </c>
      <c r="Z132" s="263"/>
      <c r="AA132" s="65"/>
      <c r="AB132" s="65"/>
      <c r="AC132" s="65"/>
      <c r="AD132" s="65"/>
      <c r="AE132" s="65"/>
      <c r="AF132" s="65"/>
      <c r="AG132" s="65"/>
      <c r="AH132" s="65"/>
      <c r="AI132" s="65"/>
      <c r="AJ132" s="65"/>
      <c r="AK132" s="65"/>
    </row>
    <row r="133" spans="1:37" ht="12.75" customHeight="1" x14ac:dyDescent="0.2">
      <c r="A133" s="56">
        <f t="shared" si="15"/>
        <v>89</v>
      </c>
      <c r="B133" s="3"/>
      <c r="C133" s="4"/>
      <c r="D133" s="279"/>
      <c r="E133" s="230"/>
      <c r="F133" s="230"/>
      <c r="G133" s="230"/>
      <c r="H133" s="230"/>
      <c r="I133" s="231"/>
      <c r="J133" s="278"/>
      <c r="K133" s="231"/>
      <c r="L133" s="278"/>
      <c r="M133" s="231"/>
      <c r="N133" s="280">
        <f t="shared" si="12"/>
        <v>0</v>
      </c>
      <c r="O133" s="263"/>
      <c r="P133" s="55"/>
      <c r="Q133" s="270">
        <f t="shared" si="13"/>
        <v>0</v>
      </c>
      <c r="R133" s="261"/>
      <c r="S133" s="260">
        <f>IF(N133=0,0,('C - Schedule of Values Details'!Q133+'C - Schedule of Values Details'!S133)/N133)</f>
        <v>0</v>
      </c>
      <c r="T133" s="261"/>
      <c r="U133" s="260">
        <f t="shared" si="14"/>
        <v>0</v>
      </c>
      <c r="V133" s="261"/>
      <c r="W133" s="262">
        <f>'C - Schedule of Values Details'!W133</f>
        <v>0</v>
      </c>
      <c r="X133" s="263"/>
      <c r="Y133" s="262">
        <f>'C - Schedule of Values Details'!Y133</f>
        <v>0</v>
      </c>
      <c r="Z133" s="263"/>
      <c r="AA133" s="65"/>
      <c r="AB133" s="65"/>
      <c r="AC133" s="65"/>
      <c r="AD133" s="65"/>
      <c r="AE133" s="65"/>
      <c r="AF133" s="65"/>
      <c r="AG133" s="65"/>
      <c r="AH133" s="65"/>
      <c r="AI133" s="65"/>
      <c r="AJ133" s="65"/>
      <c r="AK133" s="65"/>
    </row>
    <row r="134" spans="1:37" ht="12.75" customHeight="1" x14ac:dyDescent="0.2">
      <c r="A134" s="56">
        <f t="shared" si="15"/>
        <v>90</v>
      </c>
      <c r="B134" s="3"/>
      <c r="C134" s="4"/>
      <c r="D134" s="279"/>
      <c r="E134" s="230"/>
      <c r="F134" s="230"/>
      <c r="G134" s="230"/>
      <c r="H134" s="230"/>
      <c r="I134" s="231"/>
      <c r="J134" s="278"/>
      <c r="K134" s="231"/>
      <c r="L134" s="278"/>
      <c r="M134" s="231"/>
      <c r="N134" s="280">
        <f t="shared" si="12"/>
        <v>0</v>
      </c>
      <c r="O134" s="263"/>
      <c r="P134" s="55"/>
      <c r="Q134" s="270">
        <f t="shared" si="13"/>
        <v>0</v>
      </c>
      <c r="R134" s="261"/>
      <c r="S134" s="260">
        <f>IF(N134=0,0,('C - Schedule of Values Details'!Q134+'C - Schedule of Values Details'!S134)/N134)</f>
        <v>0</v>
      </c>
      <c r="T134" s="261"/>
      <c r="U134" s="260">
        <f t="shared" si="14"/>
        <v>0</v>
      </c>
      <c r="V134" s="261"/>
      <c r="W134" s="262">
        <f>'C - Schedule of Values Details'!W134</f>
        <v>0</v>
      </c>
      <c r="X134" s="263"/>
      <c r="Y134" s="262">
        <f>'C - Schedule of Values Details'!Y134</f>
        <v>0</v>
      </c>
      <c r="Z134" s="263"/>
      <c r="AA134" s="65"/>
      <c r="AB134" s="65"/>
      <c r="AC134" s="65"/>
      <c r="AD134" s="65"/>
      <c r="AE134" s="65"/>
      <c r="AF134" s="65"/>
      <c r="AG134" s="65"/>
      <c r="AH134" s="65"/>
      <c r="AI134" s="65"/>
      <c r="AJ134" s="65"/>
      <c r="AK134" s="65"/>
    </row>
    <row r="135" spans="1:37" ht="12.75" customHeight="1" x14ac:dyDescent="0.2">
      <c r="A135" s="56">
        <f t="shared" si="15"/>
        <v>91</v>
      </c>
      <c r="B135" s="3"/>
      <c r="C135" s="4"/>
      <c r="D135" s="279"/>
      <c r="E135" s="230"/>
      <c r="F135" s="230"/>
      <c r="G135" s="230"/>
      <c r="H135" s="230"/>
      <c r="I135" s="231"/>
      <c r="J135" s="278"/>
      <c r="K135" s="231"/>
      <c r="L135" s="278"/>
      <c r="M135" s="231"/>
      <c r="N135" s="280">
        <f t="shared" si="12"/>
        <v>0</v>
      </c>
      <c r="O135" s="263"/>
      <c r="P135" s="55"/>
      <c r="Q135" s="270">
        <f t="shared" si="13"/>
        <v>0</v>
      </c>
      <c r="R135" s="261"/>
      <c r="S135" s="260">
        <f>IF(N135=0,0,('C - Schedule of Values Details'!Q135+'C - Schedule of Values Details'!S135)/N135)</f>
        <v>0</v>
      </c>
      <c r="T135" s="261"/>
      <c r="U135" s="260">
        <f t="shared" si="14"/>
        <v>0</v>
      </c>
      <c r="V135" s="261"/>
      <c r="W135" s="262">
        <f>'C - Schedule of Values Details'!W135</f>
        <v>0</v>
      </c>
      <c r="X135" s="263"/>
      <c r="Y135" s="262">
        <f>'C - Schedule of Values Details'!Y135</f>
        <v>0</v>
      </c>
      <c r="Z135" s="263"/>
      <c r="AA135" s="65"/>
      <c r="AB135" s="65"/>
      <c r="AC135" s="65"/>
      <c r="AD135" s="65"/>
      <c r="AE135" s="65"/>
      <c r="AF135" s="65"/>
      <c r="AG135" s="65"/>
      <c r="AH135" s="65"/>
      <c r="AI135" s="65"/>
      <c r="AJ135" s="65"/>
      <c r="AK135" s="65"/>
    </row>
    <row r="136" spans="1:37" ht="12.75" customHeight="1" x14ac:dyDescent="0.2">
      <c r="A136" s="57">
        <f t="shared" si="15"/>
        <v>92</v>
      </c>
      <c r="B136" s="5"/>
      <c r="C136" s="4"/>
      <c r="D136" s="279"/>
      <c r="E136" s="230"/>
      <c r="F136" s="230"/>
      <c r="G136" s="230"/>
      <c r="H136" s="230"/>
      <c r="I136" s="231"/>
      <c r="J136" s="278"/>
      <c r="K136" s="231"/>
      <c r="L136" s="278"/>
      <c r="M136" s="231"/>
      <c r="N136" s="280">
        <f t="shared" si="12"/>
        <v>0</v>
      </c>
      <c r="O136" s="263"/>
      <c r="P136" s="55"/>
      <c r="Q136" s="270">
        <f t="shared" si="13"/>
        <v>0</v>
      </c>
      <c r="R136" s="261"/>
      <c r="S136" s="260">
        <f>IF(N136=0,0,('C - Schedule of Values Details'!Q136+'C - Schedule of Values Details'!S136)/N136)</f>
        <v>0</v>
      </c>
      <c r="T136" s="261"/>
      <c r="U136" s="260">
        <f t="shared" si="14"/>
        <v>0</v>
      </c>
      <c r="V136" s="261"/>
      <c r="W136" s="262">
        <f>'C - Schedule of Values Details'!W136</f>
        <v>0</v>
      </c>
      <c r="X136" s="263"/>
      <c r="Y136" s="262">
        <f>'C - Schedule of Values Details'!Y136</f>
        <v>0</v>
      </c>
      <c r="Z136" s="263"/>
      <c r="AA136" s="65"/>
      <c r="AB136" s="65"/>
      <c r="AC136" s="65"/>
      <c r="AD136" s="65"/>
      <c r="AE136" s="65"/>
      <c r="AF136" s="65"/>
      <c r="AG136" s="65"/>
      <c r="AH136" s="65"/>
      <c r="AI136" s="65"/>
      <c r="AJ136" s="65"/>
      <c r="AK136" s="65"/>
    </row>
    <row r="137" spans="1:37" ht="12.75" customHeight="1" x14ac:dyDescent="0.2">
      <c r="A137" s="295" t="s">
        <v>158</v>
      </c>
      <c r="B137" s="296"/>
      <c r="C137" s="296"/>
      <c r="D137" s="296"/>
      <c r="E137" s="296"/>
      <c r="F137" s="296"/>
      <c r="G137" s="296"/>
      <c r="H137" s="296"/>
      <c r="I137" s="267"/>
      <c r="J137" s="272">
        <f>SUM(J114:J136)</f>
        <v>0</v>
      </c>
      <c r="K137" s="267"/>
      <c r="L137" s="272">
        <f>SUM(L114:L136)</f>
        <v>0</v>
      </c>
      <c r="M137" s="267"/>
      <c r="N137" s="272">
        <f>SUM(N114:N136)</f>
        <v>0</v>
      </c>
      <c r="O137" s="267"/>
      <c r="P137" s="58"/>
      <c r="Q137" s="272">
        <f>SUM(Q114:Q136)</f>
        <v>0</v>
      </c>
      <c r="R137" s="267"/>
      <c r="S137" s="289"/>
      <c r="T137" s="290"/>
      <c r="U137" s="290"/>
      <c r="V137" s="291"/>
      <c r="W137" s="266">
        <f>SUM(W114:W136)</f>
        <v>0</v>
      </c>
      <c r="X137" s="267"/>
      <c r="Y137" s="266">
        <f>SUM(Y114:Y136)</f>
        <v>0</v>
      </c>
      <c r="Z137" s="267"/>
      <c r="AA137" s="59" t="b">
        <f>IF(D114&lt;&gt;"",TRUE,IF(N137&lt;&gt;0,TRUE,FALSE))</f>
        <v>0</v>
      </c>
      <c r="AB137" s="65"/>
      <c r="AC137" s="65"/>
      <c r="AD137" s="65"/>
      <c r="AE137" s="65"/>
      <c r="AF137" s="65"/>
      <c r="AG137" s="65"/>
      <c r="AH137" s="65"/>
      <c r="AI137" s="65"/>
      <c r="AJ137" s="65"/>
      <c r="AK137" s="65"/>
    </row>
    <row r="138" spans="1:37" ht="15" customHeight="1" x14ac:dyDescent="0.2">
      <c r="A138" s="294" t="str">
        <f>IF(SVSLastPage=AA109,"Grand Total Final Sheet Only","")</f>
        <v/>
      </c>
      <c r="B138" s="186"/>
      <c r="C138" s="186"/>
      <c r="D138" s="186"/>
      <c r="E138" s="186"/>
      <c r="F138" s="186"/>
      <c r="G138" s="186"/>
      <c r="H138" s="186"/>
      <c r="I138" s="293"/>
      <c r="J138" s="268">
        <f>J35+J69+J103+J137</f>
        <v>0</v>
      </c>
      <c r="K138" s="269"/>
      <c r="L138" s="268">
        <f>L35+L69+L103+L137</f>
        <v>0</v>
      </c>
      <c r="M138" s="269"/>
      <c r="N138" s="268">
        <f>N35+N69+N103+N137</f>
        <v>0</v>
      </c>
      <c r="O138" s="269"/>
      <c r="P138" s="60"/>
      <c r="Q138" s="268">
        <f>Q35+Q69+Q103+Q137</f>
        <v>0</v>
      </c>
      <c r="R138" s="269"/>
      <c r="S138" s="292"/>
      <c r="T138" s="186"/>
      <c r="U138" s="186"/>
      <c r="V138" s="293"/>
      <c r="W138" s="268">
        <f>W35+W69+W103+W137</f>
        <v>0</v>
      </c>
      <c r="X138" s="269"/>
      <c r="Y138" s="268">
        <f>Y35+Y69+Y103+Y137</f>
        <v>0</v>
      </c>
      <c r="Z138" s="269"/>
      <c r="AA138" s="65"/>
      <c r="AB138" s="65"/>
      <c r="AC138" s="65"/>
      <c r="AD138" s="65"/>
      <c r="AE138" s="65"/>
      <c r="AF138" s="65"/>
      <c r="AG138" s="65"/>
      <c r="AH138" s="65"/>
      <c r="AI138" s="65"/>
      <c r="AJ138" s="65"/>
      <c r="AK138" s="65"/>
    </row>
    <row r="139" spans="1:37" ht="15" customHeight="1" x14ac:dyDescent="0.2">
      <c r="A139" s="24" t="str">
        <f>FormNumber</f>
        <v>F330-02</v>
      </c>
      <c r="B139" s="61"/>
      <c r="C139" s="61"/>
      <c r="D139" s="61"/>
      <c r="E139" s="61"/>
      <c r="F139" s="61"/>
      <c r="G139" s="61"/>
      <c r="H139" s="61"/>
      <c r="I139" s="61"/>
      <c r="J139" s="62"/>
      <c r="K139" s="62"/>
      <c r="L139" s="62"/>
      <c r="M139" s="282" t="str">
        <f>FormVersion</f>
        <v>2015-SEP</v>
      </c>
      <c r="N139" s="191"/>
      <c r="O139" s="62"/>
      <c r="P139" s="63"/>
      <c r="Q139" s="62"/>
      <c r="R139" s="62"/>
      <c r="S139" s="65"/>
      <c r="T139" s="65"/>
      <c r="U139" s="65"/>
      <c r="V139" s="65"/>
      <c r="W139" s="62"/>
      <c r="X139" s="62"/>
      <c r="Y139" s="62"/>
      <c r="Z139" s="64" t="str">
        <f>"Section B - Schedule of Values Summary, Page "&amp;AA109&amp;" of "&amp;SVSLastPage</f>
        <v>Section B - Schedule of Values Summary, Page 4 of 0</v>
      </c>
      <c r="AA139" s="65"/>
      <c r="AB139" s="65"/>
      <c r="AC139" s="65"/>
      <c r="AD139" s="65"/>
      <c r="AE139" s="65"/>
      <c r="AF139" s="65"/>
      <c r="AG139" s="65"/>
      <c r="AH139" s="65"/>
      <c r="AI139" s="65"/>
      <c r="AJ139" s="65"/>
      <c r="AK139" s="65"/>
    </row>
    <row r="140" spans="1:37"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row>
    <row r="141" spans="1:37"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row>
    <row r="142" spans="1:37"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row>
    <row r="143" spans="1:37"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row>
    <row r="144" spans="1:37"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row>
    <row r="145" spans="1:37"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row>
    <row r="146" spans="1:37"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row>
    <row r="147" spans="1:37"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row>
    <row r="148" spans="1:37"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row>
    <row r="149" spans="1:37"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row>
    <row r="150" spans="1:37"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row>
    <row r="151" spans="1:37"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row>
    <row r="152" spans="1:37"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row>
    <row r="153" spans="1:37"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row>
    <row r="154" spans="1:37"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row>
    <row r="155" spans="1:37"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row>
    <row r="156" spans="1:37"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row>
    <row r="157" spans="1:37"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row>
    <row r="158" spans="1:37"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row>
    <row r="159" spans="1:37"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row>
    <row r="160" spans="1:37"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row>
    <row r="161" spans="1:37"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row>
    <row r="162" spans="1:37"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row>
    <row r="163" spans="1:37"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row>
    <row r="164" spans="1:37"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row>
    <row r="165" spans="1:37"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row>
    <row r="166" spans="1:37"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row>
    <row r="167" spans="1:37"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row>
    <row r="168" spans="1:37"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row>
    <row r="169" spans="1:37"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row>
    <row r="170" spans="1:37"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row>
    <row r="171" spans="1:37"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row>
    <row r="172" spans="1:37"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row>
    <row r="173" spans="1:37"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row>
    <row r="174" spans="1:37"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row>
    <row r="175" spans="1:37"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row>
    <row r="176" spans="1:37"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row>
    <row r="177" spans="1:37"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row>
    <row r="178" spans="1:37"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row>
    <row r="179" spans="1:37"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row>
    <row r="180" spans="1:37"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row>
    <row r="181" spans="1:37"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row>
    <row r="182" spans="1:37"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row>
    <row r="183" spans="1:37"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row>
    <row r="184" spans="1:37"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row>
    <row r="185" spans="1:37"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row>
    <row r="186" spans="1:37"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row>
    <row r="187" spans="1:37"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row>
    <row r="188" spans="1:37"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row>
    <row r="189" spans="1:37"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row>
    <row r="190" spans="1:37"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row>
    <row r="191" spans="1:37"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row>
    <row r="192" spans="1:37"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row>
    <row r="193" spans="1:37"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row>
    <row r="194" spans="1:37"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row>
    <row r="195" spans="1:37"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row>
    <row r="196" spans="1:37"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row>
    <row r="197" spans="1:37"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row>
    <row r="198" spans="1:37"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row>
    <row r="199" spans="1:37"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row>
    <row r="200" spans="1:37"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row>
    <row r="201" spans="1:37"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row>
    <row r="202" spans="1:37"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row>
    <row r="203" spans="1:37"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row>
    <row r="204" spans="1:37"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row>
    <row r="205" spans="1:37"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row>
    <row r="206" spans="1:37"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row>
    <row r="207" spans="1:37"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row>
    <row r="208" spans="1:37"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row>
    <row r="209" spans="1:37"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row>
    <row r="210" spans="1:37"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row>
    <row r="211" spans="1:37"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row>
    <row r="212" spans="1:37"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row>
    <row r="213" spans="1:37"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row>
    <row r="214" spans="1:37"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row>
    <row r="215" spans="1:37"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row>
    <row r="216" spans="1:37"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row>
    <row r="217" spans="1:37"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row>
    <row r="218" spans="1:37"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row>
    <row r="219" spans="1:37"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row>
    <row r="220" spans="1:37"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row>
    <row r="221" spans="1:37"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row>
    <row r="222" spans="1:37"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row>
    <row r="223" spans="1:37"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row>
    <row r="224" spans="1:37"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row>
    <row r="225" spans="1:37"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row>
    <row r="226" spans="1:37"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row>
    <row r="227" spans="1:37"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row>
    <row r="228" spans="1:37"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row>
    <row r="229" spans="1:37"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row>
    <row r="230" spans="1:37"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row>
    <row r="231" spans="1:37"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row>
    <row r="232" spans="1:37"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row>
    <row r="233" spans="1:37"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row>
    <row r="234" spans="1:37"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row>
    <row r="235" spans="1:37"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row>
    <row r="236" spans="1:37"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row>
    <row r="237" spans="1:37"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row>
    <row r="238" spans="1:37"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row>
    <row r="239" spans="1:37"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row>
    <row r="240" spans="1:37"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row>
    <row r="241" spans="1:37"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row>
    <row r="242" spans="1:37"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row>
    <row r="243" spans="1:37"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row>
    <row r="244" spans="1:37"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row>
    <row r="245" spans="1:37"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row>
    <row r="246" spans="1:37"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row>
    <row r="247" spans="1:37"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row>
    <row r="248" spans="1:37"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row>
    <row r="249" spans="1:37"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row>
    <row r="250" spans="1:37"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row>
    <row r="251" spans="1:37"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row>
    <row r="252" spans="1:37"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row>
    <row r="253" spans="1:37"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row>
    <row r="254" spans="1:37"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row>
    <row r="255" spans="1:37"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row>
    <row r="256" spans="1:37"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row>
    <row r="257" spans="1:37"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row>
    <row r="258" spans="1:37"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row>
    <row r="259" spans="1:37"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row>
    <row r="260" spans="1:37"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row>
    <row r="261" spans="1:37"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row>
    <row r="262" spans="1:37"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row>
    <row r="263" spans="1:37"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row>
    <row r="264" spans="1:37"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row>
    <row r="265" spans="1:37"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row>
    <row r="266" spans="1:37"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row>
    <row r="267" spans="1:37"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row>
    <row r="268" spans="1:37"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row>
    <row r="269" spans="1:37"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row>
    <row r="270" spans="1:37"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row>
    <row r="271" spans="1:37"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row>
    <row r="272" spans="1:37"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row>
    <row r="273" spans="1:37"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row>
    <row r="274" spans="1:37"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row>
    <row r="275" spans="1:37"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row>
    <row r="276" spans="1:37"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row>
    <row r="277" spans="1:37"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row>
    <row r="278" spans="1:37"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row>
    <row r="279" spans="1:37"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row>
    <row r="280" spans="1:37"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row>
    <row r="281" spans="1:37"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row>
    <row r="282" spans="1:37"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row>
    <row r="283" spans="1:37"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row>
    <row r="284" spans="1:37"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row>
    <row r="285" spans="1:37"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row>
    <row r="286" spans="1:37"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row>
    <row r="287" spans="1:37"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row>
    <row r="288" spans="1:37"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row>
    <row r="289" spans="1:37"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row>
    <row r="290" spans="1:37"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row>
    <row r="291" spans="1:37"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row>
    <row r="292" spans="1:37"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row>
    <row r="293" spans="1:37"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row>
    <row r="294" spans="1:37"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row>
    <row r="295" spans="1:37"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row>
    <row r="296" spans="1:37"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row>
    <row r="297" spans="1:37"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row>
    <row r="298" spans="1:37"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row>
    <row r="299" spans="1:37"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row>
    <row r="300" spans="1:37"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row>
    <row r="301" spans="1:37"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row>
    <row r="302" spans="1:37"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row>
    <row r="303" spans="1:37"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row>
    <row r="304" spans="1:37"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row>
    <row r="305" spans="1:37"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row>
    <row r="306" spans="1:37"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row>
    <row r="307" spans="1:37"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row>
    <row r="308" spans="1:37"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row>
    <row r="309" spans="1:37"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row>
    <row r="310" spans="1:37"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row>
    <row r="311" spans="1:37"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row>
    <row r="312" spans="1:37"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row>
    <row r="313" spans="1:37"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row>
    <row r="314" spans="1:37"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row>
    <row r="315" spans="1:37"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row>
    <row r="316" spans="1:37"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row>
    <row r="317" spans="1:37"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row>
    <row r="318" spans="1:37"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row>
    <row r="319" spans="1:37"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row>
    <row r="320" spans="1:37"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row>
    <row r="321" spans="1:37"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row>
    <row r="322" spans="1:37"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row>
    <row r="323" spans="1:37"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row>
    <row r="324" spans="1:37"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row>
    <row r="325" spans="1:37"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row>
    <row r="326" spans="1:37"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row>
    <row r="327" spans="1:37"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row>
    <row r="328" spans="1:37"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row>
    <row r="329" spans="1:37"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row>
    <row r="330" spans="1:37"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row>
    <row r="331" spans="1:37"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row>
    <row r="332" spans="1:37"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row>
    <row r="333" spans="1:37"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row>
    <row r="334" spans="1:37"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row>
    <row r="335" spans="1:37"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row>
    <row r="336" spans="1:37"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row>
    <row r="337" spans="1:37"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row>
    <row r="338" spans="1:37"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row>
    <row r="339" spans="1:37"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row>
    <row r="340" spans="1:37"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row>
    <row r="341" spans="1:37"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row>
    <row r="342" spans="1:37"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row>
    <row r="343" spans="1:37"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row>
    <row r="344" spans="1:37"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row>
    <row r="345" spans="1:37"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row>
    <row r="346" spans="1:37"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row>
    <row r="347" spans="1:37"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row>
    <row r="348" spans="1:37"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row>
    <row r="349" spans="1:37"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row>
    <row r="350" spans="1:37"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row>
    <row r="351" spans="1:37"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row>
    <row r="352" spans="1:37"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row>
    <row r="353" spans="1:37"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row>
    <row r="354" spans="1:37"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row>
    <row r="355" spans="1:37"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row>
    <row r="356" spans="1:37"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row>
    <row r="357" spans="1:37"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row>
    <row r="358" spans="1:37"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row>
    <row r="359" spans="1:37"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row>
    <row r="360" spans="1:37"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row>
    <row r="361" spans="1:37"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row>
    <row r="362" spans="1:37"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row>
    <row r="363" spans="1:37"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row>
    <row r="364" spans="1:37"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row>
    <row r="365" spans="1:37"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row>
    <row r="366" spans="1:37"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row>
    <row r="367" spans="1:37"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row>
    <row r="368" spans="1:37"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row>
    <row r="369" spans="1:37"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row>
    <row r="370" spans="1:37"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row>
    <row r="371" spans="1:37"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row>
    <row r="372" spans="1:37"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row>
    <row r="373" spans="1:37"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row>
    <row r="374" spans="1:37"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row>
    <row r="375" spans="1:37"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row>
    <row r="376" spans="1:37"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row>
    <row r="377" spans="1:37"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row>
    <row r="378" spans="1:37"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row>
    <row r="379" spans="1:37"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row>
    <row r="380" spans="1:37"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row>
    <row r="381" spans="1:37"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row>
    <row r="382" spans="1:37"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row>
    <row r="383" spans="1:37"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row>
    <row r="384" spans="1:37"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row>
    <row r="385" spans="1:37"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row>
    <row r="386" spans="1:37"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row>
    <row r="387" spans="1:37"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row>
    <row r="388" spans="1:37"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row>
    <row r="389" spans="1:37"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row>
    <row r="390" spans="1:37"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row>
    <row r="391" spans="1:37"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row>
    <row r="392" spans="1:37"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row>
    <row r="393" spans="1:37"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row>
    <row r="394" spans="1:37"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row>
    <row r="395" spans="1:37"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row>
    <row r="396" spans="1:37"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row>
    <row r="397" spans="1:37"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row>
    <row r="398" spans="1:37"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row>
    <row r="399" spans="1:37"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row>
    <row r="400" spans="1:37"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row>
    <row r="401" spans="1:37"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row>
    <row r="402" spans="1:37"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row>
    <row r="403" spans="1:37"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row>
    <row r="404" spans="1:37"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row>
    <row r="405" spans="1:37"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row>
    <row r="406" spans="1:37"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row>
    <row r="407" spans="1:37"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row>
    <row r="408" spans="1:37"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row>
    <row r="409" spans="1:37"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row>
    <row r="410" spans="1:37"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row>
    <row r="411" spans="1:37"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row>
    <row r="412" spans="1:37"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row>
    <row r="413" spans="1:37"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row>
    <row r="414" spans="1:37"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row>
    <row r="415" spans="1:37"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row>
    <row r="416" spans="1:37"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row>
    <row r="417" spans="1:37"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row>
    <row r="418" spans="1:37"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row>
    <row r="419" spans="1:37"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row>
    <row r="420" spans="1:37"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row>
    <row r="421" spans="1:37"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row>
    <row r="422" spans="1:37"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row>
    <row r="423" spans="1:37"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row>
    <row r="424" spans="1:37"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row>
    <row r="425" spans="1:37"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row>
    <row r="426" spans="1:37"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row>
    <row r="427" spans="1:37"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row>
    <row r="428" spans="1:37"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row>
    <row r="429" spans="1:37"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row>
    <row r="430" spans="1:37"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row>
    <row r="431" spans="1:37"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row>
    <row r="432" spans="1:37"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row>
    <row r="433" spans="1:37"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row>
    <row r="434" spans="1:37"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row>
    <row r="435" spans="1:37"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row>
    <row r="436" spans="1:37"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row>
    <row r="437" spans="1:37"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row>
    <row r="438" spans="1:37"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row>
    <row r="439" spans="1:37"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row>
    <row r="440" spans="1:37"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row>
    <row r="441" spans="1:37"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row>
    <row r="442" spans="1:37"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row>
    <row r="443" spans="1:37"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row>
    <row r="444" spans="1:37"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row>
    <row r="445" spans="1:37"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row>
    <row r="446" spans="1:37"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row>
    <row r="447" spans="1:37"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row>
    <row r="448" spans="1:37"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row>
    <row r="449" spans="1:37"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row>
    <row r="450" spans="1:37"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row>
    <row r="451" spans="1:37"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row>
    <row r="452" spans="1:37"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row>
    <row r="453" spans="1:37"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row>
    <row r="454" spans="1:37"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row>
    <row r="455" spans="1:37"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row>
    <row r="456" spans="1:37"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row>
    <row r="457" spans="1:37"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row>
    <row r="458" spans="1:37"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row>
    <row r="459" spans="1:37"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row>
    <row r="460" spans="1:37"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row>
    <row r="461" spans="1:37"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row>
    <row r="462" spans="1:37"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row>
    <row r="463" spans="1:37"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row>
    <row r="464" spans="1:37"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row>
    <row r="465" spans="1:37"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row>
    <row r="466" spans="1:37"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row>
    <row r="467" spans="1:37"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row>
    <row r="468" spans="1:37"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row>
    <row r="469" spans="1:37"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row>
    <row r="470" spans="1:37"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row>
    <row r="471" spans="1:37"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row>
    <row r="472" spans="1:37"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row>
    <row r="473" spans="1:37"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row>
    <row r="474" spans="1:37"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row>
    <row r="475" spans="1:37"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row>
    <row r="476" spans="1:37"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row>
    <row r="477" spans="1:37"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row>
    <row r="478" spans="1:37"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row>
    <row r="479" spans="1:37"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row>
    <row r="480" spans="1:37"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row>
    <row r="481" spans="1:37"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row>
    <row r="482" spans="1:37"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row>
    <row r="483" spans="1:37"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row>
    <row r="484" spans="1:37"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row>
    <row r="485" spans="1:37"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row>
    <row r="486" spans="1:37"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row>
    <row r="487" spans="1:37"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row>
    <row r="488" spans="1:37"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row>
    <row r="489" spans="1:37"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row>
    <row r="490" spans="1:37"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row>
    <row r="491" spans="1:37"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row>
    <row r="492" spans="1:37"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row>
    <row r="493" spans="1:37"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row>
    <row r="494" spans="1:37"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row>
    <row r="495" spans="1:37"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row>
    <row r="496" spans="1:37"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row>
    <row r="497" spans="1:37"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row>
    <row r="498" spans="1:37"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row>
    <row r="499" spans="1:37"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row>
    <row r="500" spans="1:37"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row>
    <row r="501" spans="1:37"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row>
    <row r="502" spans="1:37"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row>
    <row r="503" spans="1:37"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row>
    <row r="504" spans="1:37"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row>
    <row r="505" spans="1:37"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row>
    <row r="506" spans="1:37"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row>
    <row r="507" spans="1:37"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row>
    <row r="508" spans="1:37"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row>
    <row r="509" spans="1:37"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row>
    <row r="510" spans="1:37"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row>
    <row r="511" spans="1:37"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row>
    <row r="512" spans="1:37"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row>
    <row r="513" spans="1:37"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row>
    <row r="514" spans="1:37"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row>
    <row r="515" spans="1:37"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row>
    <row r="516" spans="1:37"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row>
    <row r="517" spans="1:37"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row>
    <row r="518" spans="1:37"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row>
    <row r="519" spans="1:37"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row>
    <row r="520" spans="1:37"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row>
    <row r="521" spans="1:37"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row>
    <row r="522" spans="1:37"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row>
    <row r="523" spans="1:37"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row>
    <row r="524" spans="1:37"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row>
    <row r="525" spans="1:37"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row>
    <row r="526" spans="1:37"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row>
    <row r="527" spans="1:37"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row>
    <row r="528" spans="1:37"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row>
    <row r="529" spans="1:37"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row>
    <row r="530" spans="1:37"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row>
    <row r="531" spans="1:37"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row>
    <row r="532" spans="1:37"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row>
    <row r="533" spans="1:37"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row>
    <row r="534" spans="1:37"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row>
    <row r="535" spans="1:37"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row>
    <row r="536" spans="1:37"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row>
    <row r="537" spans="1:37"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row>
    <row r="538" spans="1:37"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row>
    <row r="539" spans="1:37"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row>
    <row r="540" spans="1:37"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row>
    <row r="541" spans="1:37"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row>
    <row r="542" spans="1:37"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row>
    <row r="543" spans="1:37"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row>
    <row r="544" spans="1:37"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row>
    <row r="545" spans="1:37"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row>
    <row r="546" spans="1:37"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row>
    <row r="547" spans="1:37"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row>
    <row r="548" spans="1:37"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row>
    <row r="549" spans="1:37"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row>
    <row r="550" spans="1:37"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row>
    <row r="551" spans="1:37"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row>
    <row r="552" spans="1:37"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row>
    <row r="553" spans="1:37"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row>
    <row r="554" spans="1:37"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row>
    <row r="555" spans="1:37"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row>
    <row r="556" spans="1:37"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row>
    <row r="557" spans="1:37"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row>
    <row r="558" spans="1:37"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row>
    <row r="559" spans="1:37"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row>
    <row r="560" spans="1:37"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row>
    <row r="561" spans="1:37"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row>
    <row r="562" spans="1:37"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row>
    <row r="563" spans="1:37"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row>
    <row r="564" spans="1:37"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row>
    <row r="565" spans="1:37"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row>
    <row r="566" spans="1:37"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row>
    <row r="567" spans="1:37"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row>
    <row r="568" spans="1:37"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row>
    <row r="569" spans="1:37"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row>
    <row r="570" spans="1:37"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row>
    <row r="571" spans="1:37"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row>
    <row r="572" spans="1:37"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row>
    <row r="573" spans="1:37"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row>
    <row r="574" spans="1:37"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row>
    <row r="575" spans="1:37"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row>
    <row r="576" spans="1:37"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row>
    <row r="577" spans="1:37"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row>
    <row r="578" spans="1:37"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row>
    <row r="579" spans="1:37"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row>
    <row r="580" spans="1:37"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row>
    <row r="581" spans="1:37"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row>
    <row r="582" spans="1:37"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row>
    <row r="583" spans="1:37"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row>
    <row r="584" spans="1:37"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row>
    <row r="585" spans="1:37"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row>
    <row r="586" spans="1:37"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row>
    <row r="587" spans="1:37"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row>
    <row r="588" spans="1:37"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row>
    <row r="589" spans="1:37"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row>
    <row r="590" spans="1:37"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row>
    <row r="591" spans="1:37"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row>
    <row r="592" spans="1:37"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row>
    <row r="593" spans="1:37"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row>
    <row r="594" spans="1:37"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row>
    <row r="595" spans="1:37"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row>
    <row r="596" spans="1:37"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row>
    <row r="597" spans="1:37"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row>
    <row r="598" spans="1:37"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row>
    <row r="599" spans="1:37"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row>
    <row r="600" spans="1:37"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row>
    <row r="601" spans="1:37"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row>
    <row r="602" spans="1:37"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row>
    <row r="603" spans="1:37"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row>
    <row r="604" spans="1:37"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row>
    <row r="605" spans="1:37"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row>
    <row r="606" spans="1:37"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row>
    <row r="607" spans="1:37"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row>
    <row r="608" spans="1:37"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row>
    <row r="609" spans="1:37"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row>
    <row r="610" spans="1:37"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row>
    <row r="611" spans="1:37"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row>
    <row r="612" spans="1:37"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row>
    <row r="613" spans="1:37"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row>
    <row r="614" spans="1:37"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row>
    <row r="615" spans="1:37"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row>
    <row r="616" spans="1:37"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row>
    <row r="617" spans="1:37"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row>
    <row r="618" spans="1:37"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row>
    <row r="619" spans="1:37"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row>
    <row r="620" spans="1:37"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row>
    <row r="621" spans="1:37"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row>
    <row r="622" spans="1:37"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row>
    <row r="623" spans="1:37"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row>
    <row r="624" spans="1:37"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row>
    <row r="625" spans="1:37"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row>
    <row r="626" spans="1:37"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row>
    <row r="627" spans="1:37"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row>
    <row r="628" spans="1:37"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row>
    <row r="629" spans="1:37"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row>
    <row r="630" spans="1:37"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row>
    <row r="631" spans="1:37"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row>
    <row r="632" spans="1:37"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row>
    <row r="633" spans="1:37"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row>
    <row r="634" spans="1:37"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row>
    <row r="635" spans="1:37"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row>
    <row r="636" spans="1:37"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row>
    <row r="637" spans="1:37"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row>
    <row r="638" spans="1:37"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row>
    <row r="639" spans="1:37"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row>
    <row r="640" spans="1:37"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row>
    <row r="641" spans="1:37"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row>
    <row r="642" spans="1:37"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row>
    <row r="643" spans="1:37"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row>
    <row r="644" spans="1:37"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row>
    <row r="645" spans="1:37"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row>
    <row r="646" spans="1:37"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row>
    <row r="647" spans="1:37"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row>
    <row r="648" spans="1:37"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row>
    <row r="649" spans="1:37"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row>
    <row r="650" spans="1:37"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row>
    <row r="651" spans="1:37"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row>
    <row r="652" spans="1:37"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row>
    <row r="653" spans="1:37"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row>
    <row r="654" spans="1:37"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row>
    <row r="655" spans="1:37"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row>
    <row r="660" spans="1:37"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row>
    <row r="661" spans="1:37"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row>
    <row r="663" spans="1:37"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row>
    <row r="664" spans="1:37"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row>
    <row r="665" spans="1:37"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row>
    <row r="666" spans="1:37"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row>
    <row r="667" spans="1:37"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row>
    <row r="668" spans="1:37"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row>
    <row r="669" spans="1:37"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row>
    <row r="670" spans="1:37"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row>
    <row r="671" spans="1:37"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row>
    <row r="672" spans="1:37"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row>
    <row r="673" spans="1:37"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row>
    <row r="674" spans="1:37"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row>
    <row r="675" spans="1:37"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row>
    <row r="676" spans="1:37"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row>
    <row r="677" spans="1:37"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row>
    <row r="678" spans="1:37"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row>
    <row r="679" spans="1:37"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row>
    <row r="680" spans="1:37"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row>
    <row r="681" spans="1:37"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row>
    <row r="682" spans="1:37"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row>
    <row r="683" spans="1:37"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row>
    <row r="684" spans="1:37"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row>
    <row r="685" spans="1:37"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row>
    <row r="686" spans="1:37"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row>
    <row r="687" spans="1:37"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row>
    <row r="688" spans="1:37"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row>
    <row r="689" spans="1:37"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row>
    <row r="690" spans="1:37"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row>
    <row r="691" spans="1:37"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row>
    <row r="692" spans="1:37"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row>
    <row r="693" spans="1:37"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row>
    <row r="694" spans="1:37"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row>
    <row r="695" spans="1:37"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row>
    <row r="696" spans="1:37"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row>
    <row r="697" spans="1:37"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row>
    <row r="698" spans="1:37"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row>
    <row r="699" spans="1:37"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row>
    <row r="700" spans="1:37"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row>
    <row r="701" spans="1:37"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row>
    <row r="702" spans="1:37"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row>
    <row r="703" spans="1:37"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row>
    <row r="704" spans="1:37"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row>
    <row r="705" spans="1:37"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row>
    <row r="706" spans="1:37"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row>
    <row r="707" spans="1:37"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row>
    <row r="708" spans="1:37"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row>
    <row r="709" spans="1:37"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row>
    <row r="710" spans="1:37"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row>
    <row r="711" spans="1:37"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row>
    <row r="712" spans="1:37"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row>
    <row r="713" spans="1:37"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row>
    <row r="714" spans="1:37"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row>
    <row r="715" spans="1:37"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row>
    <row r="716" spans="1:37"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row>
    <row r="717" spans="1:37"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row>
    <row r="718" spans="1:37"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row>
    <row r="719" spans="1:37"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row>
    <row r="720" spans="1:37"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row>
    <row r="721" spans="1:37"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row>
    <row r="722" spans="1:37"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row>
    <row r="723" spans="1:37"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row>
    <row r="724" spans="1:37"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row>
    <row r="725" spans="1:37"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row>
    <row r="726" spans="1:37"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row>
    <row r="727" spans="1:37"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row>
    <row r="728" spans="1:37"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row>
    <row r="729" spans="1:37"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row>
    <row r="730" spans="1:37"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row>
    <row r="731" spans="1:37"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row>
    <row r="732" spans="1:37"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row>
    <row r="733" spans="1:37"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row>
    <row r="734" spans="1:37"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row>
    <row r="735" spans="1:37"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row>
    <row r="736" spans="1:37"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row>
    <row r="737" spans="1:37"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row>
    <row r="738" spans="1:37"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row>
    <row r="739" spans="1:37"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row>
    <row r="740" spans="1:37"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row>
    <row r="741" spans="1:37"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row>
    <row r="742" spans="1:37"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row>
    <row r="743" spans="1:37"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row>
    <row r="744" spans="1:37"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row>
    <row r="745" spans="1:37"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row>
    <row r="746" spans="1:37"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row>
    <row r="747" spans="1:37"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row>
    <row r="748" spans="1:37"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row>
    <row r="749" spans="1:37"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row>
    <row r="750" spans="1:37"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row>
    <row r="751" spans="1:37"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row>
    <row r="752" spans="1:37"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row>
    <row r="753" spans="1:37"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row>
    <row r="754" spans="1:37"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row>
    <row r="755" spans="1:37"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row>
    <row r="756" spans="1:37"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row>
    <row r="757" spans="1:37"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row>
    <row r="758" spans="1:37"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row>
    <row r="759" spans="1:37"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row>
    <row r="760" spans="1:37"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row>
    <row r="761" spans="1:37"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row>
    <row r="762" spans="1:37"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row>
    <row r="763" spans="1:37"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row>
    <row r="764" spans="1:37"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row>
    <row r="765" spans="1:37"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row>
    <row r="766" spans="1:37"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row>
    <row r="767" spans="1:37"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row>
    <row r="768" spans="1:37"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row>
    <row r="769" spans="1:37"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row>
    <row r="770" spans="1:37"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row>
    <row r="771" spans="1:37"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row>
    <row r="772" spans="1:37"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row>
    <row r="773" spans="1:37"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row>
    <row r="774" spans="1:37"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row>
    <row r="775" spans="1:37"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row>
    <row r="776" spans="1:37"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row>
    <row r="777" spans="1:37"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row>
    <row r="778" spans="1:37"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row>
    <row r="779" spans="1:37"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row>
    <row r="780" spans="1:37"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row>
    <row r="781" spans="1:37"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row>
    <row r="782" spans="1:37"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row>
    <row r="783" spans="1:37"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row>
    <row r="784" spans="1:37"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row>
    <row r="785" spans="1:37"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row>
    <row r="786" spans="1:37"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row>
    <row r="787" spans="1:37"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row>
    <row r="788" spans="1:37"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row>
    <row r="789" spans="1:37"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row>
    <row r="790" spans="1:37"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row>
    <row r="791" spans="1:37"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row>
    <row r="792" spans="1:37"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row>
    <row r="793" spans="1:37"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row>
    <row r="794" spans="1:37"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row>
    <row r="795" spans="1:37"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row>
    <row r="796" spans="1:37"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row>
    <row r="797" spans="1:37"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row>
    <row r="798" spans="1:37"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row>
    <row r="799" spans="1:37"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row>
    <row r="800" spans="1:37"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row>
    <row r="801" spans="1:37"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row>
    <row r="802" spans="1:37"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row>
    <row r="803" spans="1:37"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row>
    <row r="804" spans="1:37"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row>
    <row r="805" spans="1:37"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row>
    <row r="806" spans="1:37"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row>
    <row r="807" spans="1:37"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row>
    <row r="808" spans="1:37"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row>
    <row r="809" spans="1:37"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row>
    <row r="810" spans="1:37"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row>
    <row r="811" spans="1:37"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row>
    <row r="812" spans="1:37"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row>
    <row r="813" spans="1:37"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row>
    <row r="814" spans="1:37"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row>
    <row r="815" spans="1:37"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row>
    <row r="816" spans="1:37"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row>
    <row r="817" spans="1:37"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row>
    <row r="818" spans="1:37"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row>
    <row r="819" spans="1:37"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row>
    <row r="820" spans="1:37"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row>
    <row r="821" spans="1:37"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row>
    <row r="822" spans="1:37"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row>
    <row r="823" spans="1:37"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row>
    <row r="824" spans="1:37"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row>
    <row r="825" spans="1:37"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row>
    <row r="826" spans="1:37"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row>
    <row r="827" spans="1:37"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row>
    <row r="828" spans="1:37"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row>
    <row r="829" spans="1:37"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row>
    <row r="830" spans="1:37"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row>
    <row r="831" spans="1:37"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row>
    <row r="832" spans="1:37"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row>
    <row r="833" spans="1:37"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row>
    <row r="834" spans="1:37"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row>
    <row r="835" spans="1:37"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row>
    <row r="836" spans="1:37"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row>
    <row r="837" spans="1:37"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row>
    <row r="838" spans="1:37"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row>
    <row r="839" spans="1:37"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row>
    <row r="840" spans="1:37"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row>
    <row r="841" spans="1:37"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row>
    <row r="842" spans="1:37"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row>
    <row r="843" spans="1:37"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row>
    <row r="844" spans="1:37"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row>
    <row r="845" spans="1:37"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row>
    <row r="846" spans="1:37"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row>
    <row r="847" spans="1:37"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row>
    <row r="848" spans="1:37"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row>
    <row r="849" spans="1:37"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row>
    <row r="850" spans="1:37"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row>
    <row r="851" spans="1:37"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row>
    <row r="852" spans="1:37"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row>
    <row r="853" spans="1:37"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row>
    <row r="854" spans="1:37"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row>
    <row r="855" spans="1:37"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row>
    <row r="856" spans="1:37"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row>
    <row r="857" spans="1:37"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row>
    <row r="858" spans="1:37"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row>
    <row r="859" spans="1:37"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row>
    <row r="860" spans="1:37"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row>
    <row r="861" spans="1:37"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row>
    <row r="862" spans="1:37"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row>
    <row r="863" spans="1:37"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row>
    <row r="864" spans="1:37"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row>
    <row r="865" spans="1:37"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row>
    <row r="866" spans="1:37"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row>
    <row r="867" spans="1:37"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row>
    <row r="868" spans="1:37"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row>
    <row r="869" spans="1:37"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row>
    <row r="870" spans="1:37"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row>
    <row r="871" spans="1:37"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row>
    <row r="872" spans="1:37"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row>
    <row r="873" spans="1:37"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row>
    <row r="874" spans="1:37"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row>
    <row r="875" spans="1:37"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row>
    <row r="876" spans="1:37"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row>
    <row r="877" spans="1:37"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row>
    <row r="878" spans="1:37"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row>
    <row r="879" spans="1:37"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row>
    <row r="880" spans="1:37"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row>
    <row r="881" spans="1:37"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row>
    <row r="882" spans="1:37"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row>
    <row r="883" spans="1:37"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row>
    <row r="884" spans="1:37"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row>
    <row r="885" spans="1:37"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row>
    <row r="886" spans="1:37"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row>
    <row r="887" spans="1:37"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row>
    <row r="888" spans="1:37"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row>
    <row r="889" spans="1:37"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row>
    <row r="890" spans="1:37"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row>
    <row r="891" spans="1:37"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row>
    <row r="892" spans="1:37"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row>
    <row r="893" spans="1:37"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row>
    <row r="894" spans="1:37"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row>
    <row r="895" spans="1:37"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row>
    <row r="896" spans="1:37"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row>
    <row r="897" spans="1:37"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row>
    <row r="898" spans="1:37"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row>
    <row r="899" spans="1:37"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row>
    <row r="900" spans="1:37"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row>
    <row r="901" spans="1:37"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row>
    <row r="902" spans="1:37"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row>
    <row r="903" spans="1:37"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row>
    <row r="904" spans="1:37"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row>
    <row r="905" spans="1:37"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row>
    <row r="906" spans="1:37"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row>
    <row r="907" spans="1:37"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row>
    <row r="908" spans="1:37"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row>
    <row r="909" spans="1:37"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row>
    <row r="910" spans="1:37"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row>
    <row r="911" spans="1:37"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row>
    <row r="912" spans="1:37"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row>
    <row r="913" spans="1:37"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row>
    <row r="914" spans="1:37"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row>
    <row r="915" spans="1:37"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row>
    <row r="916" spans="1:37"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row>
    <row r="917" spans="1:37"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row>
    <row r="918" spans="1:37"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row>
    <row r="919" spans="1:37"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row>
    <row r="920" spans="1:37"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row>
    <row r="921" spans="1:37"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row>
    <row r="922" spans="1:37"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row>
    <row r="923" spans="1:37"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row>
    <row r="924" spans="1:37"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row>
    <row r="925" spans="1:37"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row>
    <row r="926" spans="1:37"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row>
    <row r="927" spans="1:37"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row>
    <row r="928" spans="1:37"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row>
    <row r="929" spans="1:37"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row>
    <row r="930" spans="1:37"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row>
    <row r="931" spans="1:37"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row>
    <row r="932" spans="1:37"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row>
    <row r="933" spans="1:37"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row>
    <row r="934" spans="1:37"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row>
    <row r="935" spans="1:37"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row>
    <row r="936" spans="1:37"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row>
    <row r="937" spans="1:37"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row>
    <row r="938" spans="1:37"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row>
    <row r="939" spans="1:37"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row>
    <row r="940" spans="1:37"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row>
    <row r="941" spans="1:37"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row>
    <row r="942" spans="1:37"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row>
    <row r="943" spans="1:37"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row>
    <row r="944" spans="1:37"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row>
    <row r="945" spans="1:37"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row>
    <row r="946" spans="1:37"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row>
    <row r="947" spans="1:37"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row>
    <row r="948" spans="1:37"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row>
    <row r="949" spans="1:37"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row>
    <row r="950" spans="1:37"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row>
    <row r="951" spans="1:37"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row>
    <row r="952" spans="1:37"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row>
    <row r="953" spans="1:37"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row>
    <row r="954" spans="1:37"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row>
    <row r="955" spans="1:37"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row>
    <row r="956" spans="1:37"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row>
    <row r="957" spans="1:37"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row>
    <row r="958" spans="1:37"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row>
    <row r="959" spans="1:37"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row>
    <row r="960" spans="1:37"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row>
    <row r="961" spans="1:37"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row>
    <row r="962" spans="1:37"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row>
    <row r="963" spans="1:37"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row>
    <row r="964" spans="1:37"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row>
    <row r="965" spans="1:37"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row>
    <row r="966" spans="1:37"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row>
    <row r="967" spans="1:37"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row>
    <row r="968" spans="1:37"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row>
    <row r="969" spans="1:37"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row>
    <row r="970" spans="1:37"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row>
    <row r="971" spans="1:37"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row>
    <row r="972" spans="1:37"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row>
    <row r="973" spans="1:37"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row>
    <row r="974" spans="1:37"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row>
    <row r="975" spans="1:37"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row>
    <row r="976" spans="1:37"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row>
    <row r="977" spans="1:37"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row>
    <row r="978" spans="1:37"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row>
    <row r="979" spans="1:37"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row>
    <row r="980" spans="1:37"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row>
    <row r="981" spans="1:37"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row>
    <row r="982" spans="1:37"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row>
    <row r="983" spans="1:37"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row>
    <row r="984" spans="1:37"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row>
    <row r="985" spans="1:37"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row>
    <row r="986" spans="1:37"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row>
    <row r="987" spans="1:37"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row>
    <row r="988" spans="1:37"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row>
    <row r="989" spans="1:37"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row>
    <row r="990" spans="1:37"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row>
    <row r="991" spans="1:37"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row>
    <row r="992" spans="1:37"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row>
    <row r="993" spans="1:37"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row>
    <row r="994" spans="1:37"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row>
    <row r="995" spans="1:37"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row>
    <row r="996" spans="1:37"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row>
    <row r="997" spans="1:37"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row>
    <row r="998" spans="1:37"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row>
    <row r="999" spans="1:37"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row>
    <row r="1000" spans="1:37"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row>
  </sheetData>
  <sheetProtection password="CA25" sheet="1" objects="1" scenarios="1"/>
  <mergeCells count="1026">
    <mergeCell ref="U98:V98"/>
    <mergeCell ref="G108:L108"/>
    <mergeCell ref="G109:L109"/>
    <mergeCell ref="G106:L106"/>
    <mergeCell ref="L99:M99"/>
    <mergeCell ref="D112:I112"/>
    <mergeCell ref="D111:I111"/>
    <mergeCell ref="W98:X98"/>
    <mergeCell ref="N107:U107"/>
    <mergeCell ref="Y102:Z102"/>
    <mergeCell ref="Y103:Z103"/>
    <mergeCell ref="W102:X102"/>
    <mergeCell ref="Y104:Z104"/>
    <mergeCell ref="N100:O100"/>
    <mergeCell ref="Q104:R104"/>
    <mergeCell ref="M105:N105"/>
    <mergeCell ref="L103:M103"/>
    <mergeCell ref="S103:V104"/>
    <mergeCell ref="U102:V102"/>
    <mergeCell ref="N98:O98"/>
    <mergeCell ref="N99:O99"/>
    <mergeCell ref="Y98:Z98"/>
    <mergeCell ref="Y99:Z99"/>
    <mergeCell ref="J111:O111"/>
    <mergeCell ref="J112:K112"/>
    <mergeCell ref="N104:O104"/>
    <mergeCell ref="L104:M104"/>
    <mergeCell ref="D99:I99"/>
    <mergeCell ref="J99:K99"/>
    <mergeCell ref="G107:L107"/>
    <mergeCell ref="J103:K103"/>
    <mergeCell ref="N112:O112"/>
    <mergeCell ref="J97:K97"/>
    <mergeCell ref="S94:T94"/>
    <mergeCell ref="Q108:U108"/>
    <mergeCell ref="M109:V109"/>
    <mergeCell ref="S96:T96"/>
    <mergeCell ref="U96:V96"/>
    <mergeCell ref="S97:T97"/>
    <mergeCell ref="J95:K95"/>
    <mergeCell ref="L95:M95"/>
    <mergeCell ref="J124:K124"/>
    <mergeCell ref="D125:I125"/>
    <mergeCell ref="D120:I120"/>
    <mergeCell ref="J120:K120"/>
    <mergeCell ref="D116:I116"/>
    <mergeCell ref="D117:I117"/>
    <mergeCell ref="J117:K117"/>
    <mergeCell ref="D118:I118"/>
    <mergeCell ref="J116:K116"/>
    <mergeCell ref="J119:K119"/>
    <mergeCell ref="J121:K121"/>
    <mergeCell ref="J118:K118"/>
    <mergeCell ref="J113:K113"/>
    <mergeCell ref="D102:I102"/>
    <mergeCell ref="J102:K102"/>
    <mergeCell ref="J125:K125"/>
    <mergeCell ref="L102:M102"/>
    <mergeCell ref="J104:K104"/>
    <mergeCell ref="A110:Z110"/>
    <mergeCell ref="U117:V117"/>
    <mergeCell ref="Q114:R114"/>
    <mergeCell ref="Q112:R112"/>
    <mergeCell ref="Q113:R113"/>
    <mergeCell ref="D126:I126"/>
    <mergeCell ref="U124:V124"/>
    <mergeCell ref="W124:X124"/>
    <mergeCell ref="W123:X123"/>
    <mergeCell ref="W125:X125"/>
    <mergeCell ref="U125:V125"/>
    <mergeCell ref="U126:V126"/>
    <mergeCell ref="W126:X126"/>
    <mergeCell ref="S124:T124"/>
    <mergeCell ref="S126:T126"/>
    <mergeCell ref="N122:O122"/>
    <mergeCell ref="N124:O124"/>
    <mergeCell ref="N123:O123"/>
    <mergeCell ref="L124:M124"/>
    <mergeCell ref="L122:M122"/>
    <mergeCell ref="L123:M123"/>
    <mergeCell ref="Q123:R123"/>
    <mergeCell ref="Q122:R122"/>
    <mergeCell ref="S122:T122"/>
    <mergeCell ref="U122:V122"/>
    <mergeCell ref="S123:T123"/>
    <mergeCell ref="U123:V123"/>
    <mergeCell ref="J126:K126"/>
    <mergeCell ref="J122:K122"/>
    <mergeCell ref="J123:K123"/>
    <mergeCell ref="D122:I122"/>
    <mergeCell ref="D123:I123"/>
    <mergeCell ref="D124:I124"/>
    <mergeCell ref="N113:O113"/>
    <mergeCell ref="S112:T112"/>
    <mergeCell ref="U112:V112"/>
    <mergeCell ref="S113:T113"/>
    <mergeCell ref="L116:M116"/>
    <mergeCell ref="W107:Z107"/>
    <mergeCell ref="Y108:Z108"/>
    <mergeCell ref="A108:F108"/>
    <mergeCell ref="Y120:Z120"/>
    <mergeCell ref="J114:K114"/>
    <mergeCell ref="S114:T114"/>
    <mergeCell ref="U114:V114"/>
    <mergeCell ref="L114:M114"/>
    <mergeCell ref="U120:V120"/>
    <mergeCell ref="W116:X116"/>
    <mergeCell ref="W117:X117"/>
    <mergeCell ref="Y116:Z116"/>
    <mergeCell ref="U119:V119"/>
    <mergeCell ref="W119:X119"/>
    <mergeCell ref="S117:T117"/>
    <mergeCell ref="S119:T119"/>
    <mergeCell ref="D113:I113"/>
    <mergeCell ref="S120:T120"/>
    <mergeCell ref="C111:C112"/>
    <mergeCell ref="J92:K92"/>
    <mergeCell ref="L92:M92"/>
    <mergeCell ref="J93:K93"/>
    <mergeCell ref="N92:O92"/>
    <mergeCell ref="N120:O120"/>
    <mergeCell ref="N121:O121"/>
    <mergeCell ref="D119:I119"/>
    <mergeCell ref="L119:M119"/>
    <mergeCell ref="L120:M120"/>
    <mergeCell ref="L121:M121"/>
    <mergeCell ref="S98:T98"/>
    <mergeCell ref="D98:I98"/>
    <mergeCell ref="J98:K98"/>
    <mergeCell ref="L98:M98"/>
    <mergeCell ref="Q121:R121"/>
    <mergeCell ref="Q119:R119"/>
    <mergeCell ref="Q118:R118"/>
    <mergeCell ref="J100:K100"/>
    <mergeCell ref="D100:I100"/>
    <mergeCell ref="D101:I101"/>
    <mergeCell ref="J101:K101"/>
    <mergeCell ref="L101:M101"/>
    <mergeCell ref="D114:I114"/>
    <mergeCell ref="D115:I115"/>
    <mergeCell ref="J115:K115"/>
    <mergeCell ref="D93:I93"/>
    <mergeCell ref="D94:I94"/>
    <mergeCell ref="J94:K94"/>
    <mergeCell ref="L94:M94"/>
    <mergeCell ref="A107:F107"/>
    <mergeCell ref="D96:I96"/>
    <mergeCell ref="D121:I121"/>
    <mergeCell ref="N96:O96"/>
    <mergeCell ref="D91:I91"/>
    <mergeCell ref="S91:T91"/>
    <mergeCell ref="Q92:R92"/>
    <mergeCell ref="Q91:R91"/>
    <mergeCell ref="J91:K91"/>
    <mergeCell ref="L91:M91"/>
    <mergeCell ref="N88:O88"/>
    <mergeCell ref="W91:X91"/>
    <mergeCell ref="U91:V91"/>
    <mergeCell ref="U90:V90"/>
    <mergeCell ref="U88:V88"/>
    <mergeCell ref="N94:O94"/>
    <mergeCell ref="N101:O101"/>
    <mergeCell ref="N102:O102"/>
    <mergeCell ref="W101:X101"/>
    <mergeCell ref="Q103:R103"/>
    <mergeCell ref="N103:O103"/>
    <mergeCell ref="J88:K88"/>
    <mergeCell ref="L88:M88"/>
    <mergeCell ref="N90:O90"/>
    <mergeCell ref="J90:K90"/>
    <mergeCell ref="Q93:R93"/>
    <mergeCell ref="S92:T92"/>
    <mergeCell ref="Q95:R95"/>
    <mergeCell ref="S95:T95"/>
    <mergeCell ref="A103:I103"/>
    <mergeCell ref="J96:K96"/>
    <mergeCell ref="L96:M96"/>
    <mergeCell ref="D97:I97"/>
    <mergeCell ref="L93:M93"/>
    <mergeCell ref="W96:X96"/>
    <mergeCell ref="A104:I104"/>
    <mergeCell ref="L112:M112"/>
    <mergeCell ref="L113:M113"/>
    <mergeCell ref="W114:X114"/>
    <mergeCell ref="J82:K82"/>
    <mergeCell ref="J83:K83"/>
    <mergeCell ref="L84:M84"/>
    <mergeCell ref="J84:K84"/>
    <mergeCell ref="D82:I82"/>
    <mergeCell ref="D83:I83"/>
    <mergeCell ref="D84:I84"/>
    <mergeCell ref="U95:V95"/>
    <mergeCell ref="N95:O95"/>
    <mergeCell ref="L97:M97"/>
    <mergeCell ref="N97:O97"/>
    <mergeCell ref="Q102:R102"/>
    <mergeCell ref="S102:T102"/>
    <mergeCell ref="D89:I89"/>
    <mergeCell ref="J89:K89"/>
    <mergeCell ref="D88:I88"/>
    <mergeCell ref="D90:I90"/>
    <mergeCell ref="N89:O89"/>
    <mergeCell ref="N91:O91"/>
    <mergeCell ref="Q89:R89"/>
    <mergeCell ref="S89:T89"/>
    <mergeCell ref="S90:T90"/>
    <mergeCell ref="Q90:R90"/>
    <mergeCell ref="S88:T88"/>
    <mergeCell ref="L89:M89"/>
    <mergeCell ref="L90:M90"/>
    <mergeCell ref="D95:I95"/>
    <mergeCell ref="D92:I92"/>
    <mergeCell ref="N82:O82"/>
    <mergeCell ref="N84:O84"/>
    <mergeCell ref="N85:O85"/>
    <mergeCell ref="N87:O87"/>
    <mergeCell ref="N86:O86"/>
    <mergeCell ref="D87:I87"/>
    <mergeCell ref="Y89:Z89"/>
    <mergeCell ref="Y90:Z90"/>
    <mergeCell ref="Q100:R100"/>
    <mergeCell ref="Q101:R101"/>
    <mergeCell ref="Y115:Z115"/>
    <mergeCell ref="U115:V115"/>
    <mergeCell ref="W115:X115"/>
    <mergeCell ref="S115:T115"/>
    <mergeCell ref="W113:X113"/>
    <mergeCell ref="Q106:U106"/>
    <mergeCell ref="S100:T100"/>
    <mergeCell ref="Y112:Z112"/>
    <mergeCell ref="Y113:Z113"/>
    <mergeCell ref="Y114:Z114"/>
    <mergeCell ref="U82:V82"/>
    <mergeCell ref="S84:T84"/>
    <mergeCell ref="L83:M83"/>
    <mergeCell ref="W84:X84"/>
    <mergeCell ref="W85:X85"/>
    <mergeCell ref="Q84:R84"/>
    <mergeCell ref="L82:M82"/>
    <mergeCell ref="D85:I85"/>
    <mergeCell ref="J85:K85"/>
    <mergeCell ref="L85:M85"/>
    <mergeCell ref="D86:I86"/>
    <mergeCell ref="J86:K86"/>
    <mergeCell ref="U97:V97"/>
    <mergeCell ref="U99:V99"/>
    <mergeCell ref="U100:V100"/>
    <mergeCell ref="Y118:Z118"/>
    <mergeCell ref="Y117:Z117"/>
    <mergeCell ref="Y119:Z119"/>
    <mergeCell ref="Q125:R125"/>
    <mergeCell ref="Q115:R115"/>
    <mergeCell ref="Q116:R116"/>
    <mergeCell ref="N118:O118"/>
    <mergeCell ref="N117:O117"/>
    <mergeCell ref="N116:O116"/>
    <mergeCell ref="N119:O119"/>
    <mergeCell ref="J87:K87"/>
    <mergeCell ref="L87:M87"/>
    <mergeCell ref="N83:O83"/>
    <mergeCell ref="L86:M86"/>
    <mergeCell ref="Q117:R117"/>
    <mergeCell ref="L118:M118"/>
    <mergeCell ref="L117:M117"/>
    <mergeCell ref="L115:M115"/>
    <mergeCell ref="L100:M100"/>
    <mergeCell ref="N93:O93"/>
    <mergeCell ref="Q111:Z111"/>
    <mergeCell ref="W112:X112"/>
    <mergeCell ref="U118:V118"/>
    <mergeCell ref="W118:X118"/>
    <mergeCell ref="N115:O115"/>
    <mergeCell ref="N114:O114"/>
    <mergeCell ref="U113:V113"/>
    <mergeCell ref="W97:X97"/>
    <mergeCell ref="Y97:Z97"/>
    <mergeCell ref="W99:X99"/>
    <mergeCell ref="Y96:Z96"/>
    <mergeCell ref="Y100:Z100"/>
    <mergeCell ref="W100:X100"/>
    <mergeCell ref="Y101:Z101"/>
    <mergeCell ref="Q120:R120"/>
    <mergeCell ref="L128:M128"/>
    <mergeCell ref="Y126:Z126"/>
    <mergeCell ref="Y127:Z127"/>
    <mergeCell ref="W127:X127"/>
    <mergeCell ref="L127:M127"/>
    <mergeCell ref="N127:O127"/>
    <mergeCell ref="L125:M125"/>
    <mergeCell ref="N125:O125"/>
    <mergeCell ref="L126:M126"/>
    <mergeCell ref="W120:X120"/>
    <mergeCell ref="W121:X121"/>
    <mergeCell ref="W122:X122"/>
    <mergeCell ref="Y122:Z122"/>
    <mergeCell ref="Y123:Z123"/>
    <mergeCell ref="Y124:Z124"/>
    <mergeCell ref="Y125:Z125"/>
    <mergeCell ref="S118:T118"/>
    <mergeCell ref="S116:T116"/>
    <mergeCell ref="U116:V116"/>
    <mergeCell ref="S128:T128"/>
    <mergeCell ref="Q124:R124"/>
    <mergeCell ref="Q127:R127"/>
    <mergeCell ref="N128:O128"/>
    <mergeCell ref="Y121:Z121"/>
    <mergeCell ref="S121:T121"/>
    <mergeCell ref="Q128:R128"/>
    <mergeCell ref="U121:V121"/>
    <mergeCell ref="N126:O126"/>
    <mergeCell ref="S125:T125"/>
    <mergeCell ref="Q126:R126"/>
    <mergeCell ref="W129:X129"/>
    <mergeCell ref="U129:V129"/>
    <mergeCell ref="Y134:Z134"/>
    <mergeCell ref="Y133:Z133"/>
    <mergeCell ref="W135:X135"/>
    <mergeCell ref="W134:X134"/>
    <mergeCell ref="N130:O130"/>
    <mergeCell ref="N132:O132"/>
    <mergeCell ref="N133:O133"/>
    <mergeCell ref="U128:V128"/>
    <mergeCell ref="Y128:Z128"/>
    <mergeCell ref="W128:X128"/>
    <mergeCell ref="W138:X138"/>
    <mergeCell ref="Y138:Z138"/>
    <mergeCell ref="Y129:Z129"/>
    <mergeCell ref="Y130:Z130"/>
    <mergeCell ref="Y135:Z135"/>
    <mergeCell ref="Y136:Z136"/>
    <mergeCell ref="Y137:Z137"/>
    <mergeCell ref="Y131:Z131"/>
    <mergeCell ref="Y132:Z132"/>
    <mergeCell ref="S132:T132"/>
    <mergeCell ref="U132:V132"/>
    <mergeCell ref="S130:T130"/>
    <mergeCell ref="U130:V130"/>
    <mergeCell ref="W133:X133"/>
    <mergeCell ref="S129:T129"/>
    <mergeCell ref="S131:T131"/>
    <mergeCell ref="W130:X130"/>
    <mergeCell ref="W132:X132"/>
    <mergeCell ref="S136:T136"/>
    <mergeCell ref="S135:T135"/>
    <mergeCell ref="W131:X131"/>
    <mergeCell ref="W136:X136"/>
    <mergeCell ref="W137:X137"/>
    <mergeCell ref="M139:N139"/>
    <mergeCell ref="Q136:R136"/>
    <mergeCell ref="Q135:R135"/>
    <mergeCell ref="Q138:R138"/>
    <mergeCell ref="J137:K137"/>
    <mergeCell ref="A137:I137"/>
    <mergeCell ref="A138:I138"/>
    <mergeCell ref="L138:M138"/>
    <mergeCell ref="N138:O138"/>
    <mergeCell ref="J138:K138"/>
    <mergeCell ref="D135:I135"/>
    <mergeCell ref="D136:I136"/>
    <mergeCell ref="J135:K135"/>
    <mergeCell ref="L135:M135"/>
    <mergeCell ref="J136:K136"/>
    <mergeCell ref="N137:O137"/>
    <mergeCell ref="Q137:R137"/>
    <mergeCell ref="L132:M132"/>
    <mergeCell ref="N131:O131"/>
    <mergeCell ref="Q132:R132"/>
    <mergeCell ref="Q130:R130"/>
    <mergeCell ref="N136:O136"/>
    <mergeCell ref="N135:O135"/>
    <mergeCell ref="U133:V133"/>
    <mergeCell ref="S133:T133"/>
    <mergeCell ref="D131:I131"/>
    <mergeCell ref="D132:I132"/>
    <mergeCell ref="D133:I133"/>
    <mergeCell ref="D134:I134"/>
    <mergeCell ref="D127:I127"/>
    <mergeCell ref="D128:I128"/>
    <mergeCell ref="D129:I129"/>
    <mergeCell ref="D130:I130"/>
    <mergeCell ref="J129:K129"/>
    <mergeCell ref="L129:M129"/>
    <mergeCell ref="N129:O129"/>
    <mergeCell ref="J130:K130"/>
    <mergeCell ref="J131:K131"/>
    <mergeCell ref="L131:M131"/>
    <mergeCell ref="J128:K128"/>
    <mergeCell ref="J127:K127"/>
    <mergeCell ref="Q129:R129"/>
    <mergeCell ref="U136:V136"/>
    <mergeCell ref="S127:T127"/>
    <mergeCell ref="U127:V127"/>
    <mergeCell ref="U131:V131"/>
    <mergeCell ref="L130:M130"/>
    <mergeCell ref="J133:K133"/>
    <mergeCell ref="J132:K132"/>
    <mergeCell ref="N134:O134"/>
    <mergeCell ref="J134:K134"/>
    <mergeCell ref="L134:M134"/>
    <mergeCell ref="L133:M133"/>
    <mergeCell ref="Q133:R133"/>
    <mergeCell ref="Q134:R134"/>
    <mergeCell ref="S134:T134"/>
    <mergeCell ref="L136:M136"/>
    <mergeCell ref="L137:M137"/>
    <mergeCell ref="Q131:R131"/>
    <mergeCell ref="S137:V138"/>
    <mergeCell ref="U134:V134"/>
    <mergeCell ref="U135:V135"/>
    <mergeCell ref="Y20:Z20"/>
    <mergeCell ref="U20:V20"/>
    <mergeCell ref="Y17:Z17"/>
    <mergeCell ref="Y16:Z16"/>
    <mergeCell ref="Y18:Z18"/>
    <mergeCell ref="Y19:Z19"/>
    <mergeCell ref="Q12:R12"/>
    <mergeCell ref="S12:T12"/>
    <mergeCell ref="Q19:R19"/>
    <mergeCell ref="Q18:R18"/>
    <mergeCell ref="Q20:R20"/>
    <mergeCell ref="Q21:R21"/>
    <mergeCell ref="Q13:R13"/>
    <mergeCell ref="Q26:R26"/>
    <mergeCell ref="Y21:Z21"/>
    <mergeCell ref="Y22:Z22"/>
    <mergeCell ref="Y23:Z23"/>
    <mergeCell ref="Y24:Z24"/>
    <mergeCell ref="Y10:Z10"/>
    <mergeCell ref="Y11:Z11"/>
    <mergeCell ref="W17:X17"/>
    <mergeCell ref="W18:X18"/>
    <mergeCell ref="W19:X19"/>
    <mergeCell ref="W16:X16"/>
    <mergeCell ref="Y14:Z14"/>
    <mergeCell ref="Y15:Z15"/>
    <mergeCell ref="W11:X11"/>
    <mergeCell ref="Q11:R11"/>
    <mergeCell ref="S11:T11"/>
    <mergeCell ref="Q14:R14"/>
    <mergeCell ref="Q15:R15"/>
    <mergeCell ref="Q16:R16"/>
    <mergeCell ref="S16:T16"/>
    <mergeCell ref="W10:X10"/>
    <mergeCell ref="W13:X13"/>
    <mergeCell ref="W14:X14"/>
    <mergeCell ref="U13:V13"/>
    <mergeCell ref="S13:T13"/>
    <mergeCell ref="S10:T10"/>
    <mergeCell ref="U10:V10"/>
    <mergeCell ref="U14:V14"/>
    <mergeCell ref="U15:V15"/>
    <mergeCell ref="W12:X12"/>
    <mergeCell ref="W15:X15"/>
    <mergeCell ref="U16:V16"/>
    <mergeCell ref="S14:T14"/>
    <mergeCell ref="S15:T15"/>
    <mergeCell ref="Q10:R10"/>
    <mergeCell ref="Y12:Z12"/>
    <mergeCell ref="Y13:Z13"/>
    <mergeCell ref="Q29:R29"/>
    <mergeCell ref="Q30:R30"/>
    <mergeCell ref="W28:X28"/>
    <mergeCell ref="U28:V28"/>
    <mergeCell ref="U26:V26"/>
    <mergeCell ref="W27:X27"/>
    <mergeCell ref="S30:T30"/>
    <mergeCell ref="U30:V30"/>
    <mergeCell ref="U31:V31"/>
    <mergeCell ref="S18:T18"/>
    <mergeCell ref="S21:T21"/>
    <mergeCell ref="W25:X25"/>
    <mergeCell ref="U24:V24"/>
    <mergeCell ref="W24:X24"/>
    <mergeCell ref="W21:X21"/>
    <mergeCell ref="W26:X26"/>
    <mergeCell ref="U22:V22"/>
    <mergeCell ref="U21:V21"/>
    <mergeCell ref="U27:V27"/>
    <mergeCell ref="U25:V25"/>
    <mergeCell ref="Q27:R27"/>
    <mergeCell ref="W20:X20"/>
    <mergeCell ref="W50:X50"/>
    <mergeCell ref="W51:X51"/>
    <mergeCell ref="W53:X53"/>
    <mergeCell ref="W52:X52"/>
    <mergeCell ref="Y44:Z44"/>
    <mergeCell ref="Y45:Z45"/>
    <mergeCell ref="Y53:Z53"/>
    <mergeCell ref="Y49:Z49"/>
    <mergeCell ref="Y50:Z50"/>
    <mergeCell ref="Y51:Z51"/>
    <mergeCell ref="Y52:Z52"/>
    <mergeCell ref="W30:X30"/>
    <mergeCell ref="W31:X31"/>
    <mergeCell ref="Y25:Z25"/>
    <mergeCell ref="W22:X22"/>
    <mergeCell ref="U23:V23"/>
    <mergeCell ref="W23:X23"/>
    <mergeCell ref="Y28:Z28"/>
    <mergeCell ref="W29:X29"/>
    <mergeCell ref="Y26:Z26"/>
    <mergeCell ref="W45:X45"/>
    <mergeCell ref="W46:X46"/>
    <mergeCell ref="Y30:Z30"/>
    <mergeCell ref="Y31:Z31"/>
    <mergeCell ref="U29:V29"/>
    <mergeCell ref="Y29:Z29"/>
    <mergeCell ref="Y33:Z33"/>
    <mergeCell ref="U33:V33"/>
    <mergeCell ref="W33:X33"/>
    <mergeCell ref="U34:V34"/>
    <mergeCell ref="W34:X34"/>
    <mergeCell ref="U32:V32"/>
    <mergeCell ref="J24:K24"/>
    <mergeCell ref="J20:K20"/>
    <mergeCell ref="Y46:Z46"/>
    <mergeCell ref="Y47:Z47"/>
    <mergeCell ref="W44:X44"/>
    <mergeCell ref="U44:V44"/>
    <mergeCell ref="U45:V45"/>
    <mergeCell ref="Q6:U6"/>
    <mergeCell ref="Q4:U4"/>
    <mergeCell ref="Q9:Z9"/>
    <mergeCell ref="W5:Z5"/>
    <mergeCell ref="Y6:Z6"/>
    <mergeCell ref="Q38:U38"/>
    <mergeCell ref="Q40:U40"/>
    <mergeCell ref="Q25:R25"/>
    <mergeCell ref="Q28:R28"/>
    <mergeCell ref="S28:T28"/>
    <mergeCell ref="S29:T29"/>
    <mergeCell ref="S33:T33"/>
    <mergeCell ref="S32:T32"/>
    <mergeCell ref="S26:T26"/>
    <mergeCell ref="S27:T27"/>
    <mergeCell ref="Q31:R31"/>
    <mergeCell ref="S31:T31"/>
    <mergeCell ref="Y27:Z27"/>
    <mergeCell ref="L21:M21"/>
    <mergeCell ref="N21:O21"/>
    <mergeCell ref="L20:M20"/>
    <mergeCell ref="N20:O20"/>
    <mergeCell ref="L13:M13"/>
    <mergeCell ref="U11:V11"/>
    <mergeCell ref="U12:V12"/>
    <mergeCell ref="N13:O13"/>
    <mergeCell ref="L14:M14"/>
    <mergeCell ref="N14:O14"/>
    <mergeCell ref="U48:V48"/>
    <mergeCell ref="U52:V52"/>
    <mergeCell ref="U53:V53"/>
    <mergeCell ref="U49:V49"/>
    <mergeCell ref="U50:V50"/>
    <mergeCell ref="U51:V51"/>
    <mergeCell ref="S46:T46"/>
    <mergeCell ref="Q46:R46"/>
    <mergeCell ref="Q17:R17"/>
    <mergeCell ref="S17:T17"/>
    <mergeCell ref="S24:T24"/>
    <mergeCell ref="S23:T23"/>
    <mergeCell ref="S22:T22"/>
    <mergeCell ref="S19:T19"/>
    <mergeCell ref="S20:T20"/>
    <mergeCell ref="Q24:R24"/>
    <mergeCell ref="Q22:R22"/>
    <mergeCell ref="Q23:R23"/>
    <mergeCell ref="U18:V18"/>
    <mergeCell ref="U19:V19"/>
    <mergeCell ref="S25:T25"/>
    <mergeCell ref="U17:V17"/>
    <mergeCell ref="L25:M25"/>
    <mergeCell ref="N25:O25"/>
    <mergeCell ref="L23:M23"/>
    <mergeCell ref="N23:O23"/>
    <mergeCell ref="L26:M26"/>
    <mergeCell ref="N51:O51"/>
    <mergeCell ref="Q53:R53"/>
    <mergeCell ref="L55:M55"/>
    <mergeCell ref="N55:O55"/>
    <mergeCell ref="J14:K14"/>
    <mergeCell ref="J13:K13"/>
    <mergeCell ref="J15:K15"/>
    <mergeCell ref="J16:K16"/>
    <mergeCell ref="J17:K17"/>
    <mergeCell ref="J18:K18"/>
    <mergeCell ref="N46:O46"/>
    <mergeCell ref="J47:K47"/>
    <mergeCell ref="J55:K55"/>
    <mergeCell ref="N52:O52"/>
    <mergeCell ref="N54:O54"/>
    <mergeCell ref="N53:O53"/>
    <mergeCell ref="L16:M16"/>
    <mergeCell ref="N16:O16"/>
    <mergeCell ref="J19:K19"/>
    <mergeCell ref="L19:M19"/>
    <mergeCell ref="N24:O24"/>
    <mergeCell ref="J22:K22"/>
    <mergeCell ref="L22:M22"/>
    <mergeCell ref="N22:O22"/>
    <mergeCell ref="N45:O45"/>
    <mergeCell ref="L45:M45"/>
    <mergeCell ref="J43:O43"/>
    <mergeCell ref="L44:M44"/>
    <mergeCell ref="L24:M24"/>
    <mergeCell ref="L31:M31"/>
    <mergeCell ref="L51:M51"/>
    <mergeCell ref="N34:O34"/>
    <mergeCell ref="N35:O35"/>
    <mergeCell ref="J35:K35"/>
    <mergeCell ref="N10:O10"/>
    <mergeCell ref="N11:O11"/>
    <mergeCell ref="L10:M10"/>
    <mergeCell ref="J9:O9"/>
    <mergeCell ref="L12:M12"/>
    <mergeCell ref="N12:O12"/>
    <mergeCell ref="J10:K10"/>
    <mergeCell ref="J11:K11"/>
    <mergeCell ref="L18:M18"/>
    <mergeCell ref="N19:O19"/>
    <mergeCell ref="L17:M17"/>
    <mergeCell ref="N27:O27"/>
    <mergeCell ref="N26:O26"/>
    <mergeCell ref="L32:M32"/>
    <mergeCell ref="L35:M35"/>
    <mergeCell ref="L33:M33"/>
    <mergeCell ref="L36:M36"/>
    <mergeCell ref="L27:M27"/>
    <mergeCell ref="N18:O18"/>
    <mergeCell ref="N17:O17"/>
    <mergeCell ref="N29:O29"/>
    <mergeCell ref="N30:O30"/>
    <mergeCell ref="N32:O32"/>
    <mergeCell ref="N33:O33"/>
    <mergeCell ref="J29:K29"/>
    <mergeCell ref="L29:M29"/>
    <mergeCell ref="J30:K30"/>
    <mergeCell ref="L30:M30"/>
    <mergeCell ref="L11:M11"/>
    <mergeCell ref="L15:M15"/>
    <mergeCell ref="J12:K12"/>
    <mergeCell ref="N15:O15"/>
    <mergeCell ref="Y34:Z34"/>
    <mergeCell ref="Y32:Z32"/>
    <mergeCell ref="S35:V36"/>
    <mergeCell ref="W36:X36"/>
    <mergeCell ref="W35:X35"/>
    <mergeCell ref="S34:T34"/>
    <mergeCell ref="Y36:Z36"/>
    <mergeCell ref="Y35:Z35"/>
    <mergeCell ref="L49:M49"/>
    <mergeCell ref="N49:O49"/>
    <mergeCell ref="L46:M46"/>
    <mergeCell ref="N44:O44"/>
    <mergeCell ref="N48:O48"/>
    <mergeCell ref="L48:M48"/>
    <mergeCell ref="J45:K45"/>
    <mergeCell ref="J44:K44"/>
    <mergeCell ref="M41:V41"/>
    <mergeCell ref="N39:U39"/>
    <mergeCell ref="Q45:R45"/>
    <mergeCell ref="Q44:R44"/>
    <mergeCell ref="W49:X49"/>
    <mergeCell ref="Q32:R32"/>
    <mergeCell ref="Q35:R35"/>
    <mergeCell ref="Q34:R34"/>
    <mergeCell ref="Q33:R33"/>
    <mergeCell ref="Q36:R36"/>
    <mergeCell ref="J48:K48"/>
    <mergeCell ref="J49:K49"/>
    <mergeCell ref="D49:I49"/>
    <mergeCell ref="D48:I48"/>
    <mergeCell ref="D31:I31"/>
    <mergeCell ref="J31:K31"/>
    <mergeCell ref="W47:X47"/>
    <mergeCell ref="W48:X48"/>
    <mergeCell ref="Y48:Z48"/>
    <mergeCell ref="W54:X54"/>
    <mergeCell ref="W55:X55"/>
    <mergeCell ref="Y55:Z55"/>
    <mergeCell ref="Y54:Z54"/>
    <mergeCell ref="D34:I34"/>
    <mergeCell ref="D32:I32"/>
    <mergeCell ref="D33:I33"/>
    <mergeCell ref="A39:F39"/>
    <mergeCell ref="A36:I36"/>
    <mergeCell ref="C43:C44"/>
    <mergeCell ref="A40:F40"/>
    <mergeCell ref="A35:I35"/>
    <mergeCell ref="J32:K32"/>
    <mergeCell ref="J33:K33"/>
    <mergeCell ref="G38:L38"/>
    <mergeCell ref="G40:L40"/>
    <mergeCell ref="G41:L41"/>
    <mergeCell ref="G39:L39"/>
    <mergeCell ref="Y40:Z40"/>
    <mergeCell ref="W39:Z39"/>
    <mergeCell ref="W32:X32"/>
    <mergeCell ref="N36:O36"/>
    <mergeCell ref="J36:K36"/>
    <mergeCell ref="D52:I52"/>
    <mergeCell ref="D54:I54"/>
    <mergeCell ref="D53:I53"/>
    <mergeCell ref="D55:I55"/>
    <mergeCell ref="D50:I50"/>
    <mergeCell ref="L47:M47"/>
    <mergeCell ref="N47:O47"/>
    <mergeCell ref="D51:I51"/>
    <mergeCell ref="D28:I28"/>
    <mergeCell ref="J28:K28"/>
    <mergeCell ref="N31:O31"/>
    <mergeCell ref="M37:N37"/>
    <mergeCell ref="J34:K34"/>
    <mergeCell ref="L34:M34"/>
    <mergeCell ref="D29:I29"/>
    <mergeCell ref="D30:I30"/>
    <mergeCell ref="N28:O28"/>
    <mergeCell ref="L28:M28"/>
    <mergeCell ref="A42:Z42"/>
    <mergeCell ref="Q43:Z43"/>
    <mergeCell ref="Q48:R48"/>
    <mergeCell ref="S48:T48"/>
    <mergeCell ref="S45:T45"/>
    <mergeCell ref="Q47:R47"/>
    <mergeCell ref="S47:T47"/>
    <mergeCell ref="S44:T44"/>
    <mergeCell ref="U46:V46"/>
    <mergeCell ref="U47:V47"/>
    <mergeCell ref="J50:K50"/>
    <mergeCell ref="J51:K51"/>
    <mergeCell ref="L50:M50"/>
    <mergeCell ref="N50:O50"/>
    <mergeCell ref="D47:I47"/>
    <mergeCell ref="J46:K46"/>
    <mergeCell ref="D46:I46"/>
    <mergeCell ref="D10:I10"/>
    <mergeCell ref="D9:I9"/>
    <mergeCell ref="C9:C10"/>
    <mergeCell ref="D6:K6"/>
    <mergeCell ref="D4:K4"/>
    <mergeCell ref="D5:K5"/>
    <mergeCell ref="D7:K7"/>
    <mergeCell ref="D26:I26"/>
    <mergeCell ref="D24:I24"/>
    <mergeCell ref="D25:I25"/>
    <mergeCell ref="D23:I23"/>
    <mergeCell ref="D22:I22"/>
    <mergeCell ref="D12:I12"/>
    <mergeCell ref="D14:I14"/>
    <mergeCell ref="D15:I15"/>
    <mergeCell ref="D16:I16"/>
    <mergeCell ref="D11:I11"/>
    <mergeCell ref="D18:I18"/>
    <mergeCell ref="D20:I20"/>
    <mergeCell ref="D17:I17"/>
    <mergeCell ref="D19:I19"/>
    <mergeCell ref="J25:K25"/>
    <mergeCell ref="J23:K23"/>
    <mergeCell ref="J21:K21"/>
    <mergeCell ref="D27:I27"/>
    <mergeCell ref="D21:I21"/>
    <mergeCell ref="D45:I45"/>
    <mergeCell ref="D43:I43"/>
    <mergeCell ref="D44:I44"/>
    <mergeCell ref="J27:K27"/>
    <mergeCell ref="J26:K26"/>
    <mergeCell ref="N62:O62"/>
    <mergeCell ref="N63:O63"/>
    <mergeCell ref="Q63:R63"/>
    <mergeCell ref="W63:X63"/>
    <mergeCell ref="S63:T63"/>
    <mergeCell ref="U63:V63"/>
    <mergeCell ref="N61:O61"/>
    <mergeCell ref="Q59:R59"/>
    <mergeCell ref="Q60:R60"/>
    <mergeCell ref="N59:O59"/>
    <mergeCell ref="D63:I63"/>
    <mergeCell ref="L59:M59"/>
    <mergeCell ref="L61:M61"/>
    <mergeCell ref="J59:K59"/>
    <mergeCell ref="S59:T59"/>
    <mergeCell ref="S60:T60"/>
    <mergeCell ref="W61:X61"/>
    <mergeCell ref="D60:I60"/>
    <mergeCell ref="J60:K60"/>
    <mergeCell ref="D61:I61"/>
    <mergeCell ref="J61:K61"/>
    <mergeCell ref="D62:I62"/>
    <mergeCell ref="J62:K62"/>
    <mergeCell ref="L62:M62"/>
    <mergeCell ref="J54:K54"/>
    <mergeCell ref="J53:K53"/>
    <mergeCell ref="Q51:R51"/>
    <mergeCell ref="Q52:R52"/>
    <mergeCell ref="J52:K52"/>
    <mergeCell ref="L52:M52"/>
    <mergeCell ref="L54:M54"/>
    <mergeCell ref="J56:K56"/>
    <mergeCell ref="L53:M53"/>
    <mergeCell ref="N56:O56"/>
    <mergeCell ref="L64:M64"/>
    <mergeCell ref="D65:I65"/>
    <mergeCell ref="J65:K65"/>
    <mergeCell ref="L65:M65"/>
    <mergeCell ref="A70:I70"/>
    <mergeCell ref="J70:K70"/>
    <mergeCell ref="L70:M70"/>
    <mergeCell ref="D68:I68"/>
    <mergeCell ref="D66:I66"/>
    <mergeCell ref="D67:I67"/>
    <mergeCell ref="J66:K66"/>
    <mergeCell ref="L66:M66"/>
    <mergeCell ref="J67:K67"/>
    <mergeCell ref="L67:M67"/>
    <mergeCell ref="J63:K63"/>
    <mergeCell ref="L63:M63"/>
    <mergeCell ref="J68:K68"/>
    <mergeCell ref="L68:M68"/>
    <mergeCell ref="A69:I69"/>
    <mergeCell ref="L69:M69"/>
    <mergeCell ref="J69:K69"/>
    <mergeCell ref="D59:I59"/>
    <mergeCell ref="L80:M80"/>
    <mergeCell ref="C77:C78"/>
    <mergeCell ref="D78:I78"/>
    <mergeCell ref="D77:I77"/>
    <mergeCell ref="D81:I81"/>
    <mergeCell ref="D80:I80"/>
    <mergeCell ref="J81:K81"/>
    <mergeCell ref="L81:M81"/>
    <mergeCell ref="N73:U73"/>
    <mergeCell ref="G75:L75"/>
    <mergeCell ref="M75:V75"/>
    <mergeCell ref="A76:Z76"/>
    <mergeCell ref="A74:F74"/>
    <mergeCell ref="G74:L74"/>
    <mergeCell ref="J77:O77"/>
    <mergeCell ref="N69:O69"/>
    <mergeCell ref="N70:O70"/>
    <mergeCell ref="N80:O80"/>
    <mergeCell ref="N81:O81"/>
    <mergeCell ref="S69:V70"/>
    <mergeCell ref="Y78:Z78"/>
    <mergeCell ref="W78:X78"/>
    <mergeCell ref="W81:X81"/>
    <mergeCell ref="W80:X80"/>
    <mergeCell ref="Q72:U72"/>
    <mergeCell ref="Q85:R85"/>
    <mergeCell ref="J58:K58"/>
    <mergeCell ref="L58:M58"/>
    <mergeCell ref="D58:I58"/>
    <mergeCell ref="L56:M56"/>
    <mergeCell ref="D56:I56"/>
    <mergeCell ref="D57:I57"/>
    <mergeCell ref="J57:K57"/>
    <mergeCell ref="L57:M57"/>
    <mergeCell ref="L60:M60"/>
    <mergeCell ref="N60:O60"/>
    <mergeCell ref="D64:I64"/>
    <mergeCell ref="J64:K64"/>
    <mergeCell ref="N79:O79"/>
    <mergeCell ref="J79:K79"/>
    <mergeCell ref="L79:M79"/>
    <mergeCell ref="D79:I79"/>
    <mergeCell ref="A73:F73"/>
    <mergeCell ref="G72:L72"/>
    <mergeCell ref="M71:N71"/>
    <mergeCell ref="G73:L73"/>
    <mergeCell ref="N78:O78"/>
    <mergeCell ref="J78:K78"/>
    <mergeCell ref="L78:M78"/>
    <mergeCell ref="N65:O65"/>
    <mergeCell ref="N64:O64"/>
    <mergeCell ref="N57:O57"/>
    <mergeCell ref="N58:O58"/>
    <mergeCell ref="N66:O66"/>
    <mergeCell ref="N67:O67"/>
    <mergeCell ref="N68:O68"/>
    <mergeCell ref="J80:K80"/>
    <mergeCell ref="Q54:R54"/>
    <mergeCell ref="U55:V55"/>
    <mergeCell ref="S51:T51"/>
    <mergeCell ref="S52:T52"/>
    <mergeCell ref="S65:T65"/>
    <mergeCell ref="S66:T66"/>
    <mergeCell ref="S64:T64"/>
    <mergeCell ref="Q66:R66"/>
    <mergeCell ref="U67:V67"/>
    <mergeCell ref="U66:V66"/>
    <mergeCell ref="U92:V92"/>
    <mergeCell ref="U81:V81"/>
    <mergeCell ref="U86:V86"/>
    <mergeCell ref="U85:V85"/>
    <mergeCell ref="U87:V87"/>
    <mergeCell ref="S86:T86"/>
    <mergeCell ref="S85:T85"/>
    <mergeCell ref="Q87:R87"/>
    <mergeCell ref="S87:T87"/>
    <mergeCell ref="Q86:R86"/>
    <mergeCell ref="Q88:R88"/>
    <mergeCell ref="Q79:R79"/>
    <mergeCell ref="Q78:R78"/>
    <mergeCell ref="Q80:R80"/>
    <mergeCell ref="Q81:R81"/>
    <mergeCell ref="Q82:R82"/>
    <mergeCell ref="Q83:R83"/>
    <mergeCell ref="S78:T78"/>
    <mergeCell ref="S81:T81"/>
    <mergeCell ref="S79:T79"/>
    <mergeCell ref="S80:T80"/>
    <mergeCell ref="Q58:R58"/>
    <mergeCell ref="Q94:R94"/>
    <mergeCell ref="U89:V89"/>
    <mergeCell ref="Y83:Z83"/>
    <mergeCell ref="Y85:Z85"/>
    <mergeCell ref="Y86:Z86"/>
    <mergeCell ref="Y87:Z87"/>
    <mergeCell ref="Y88:Z88"/>
    <mergeCell ref="Q50:R50"/>
    <mergeCell ref="S50:T50"/>
    <mergeCell ref="Q55:R55"/>
    <mergeCell ref="S55:T55"/>
    <mergeCell ref="Q49:R49"/>
    <mergeCell ref="S49:T49"/>
    <mergeCell ref="S53:T53"/>
    <mergeCell ref="S54:T54"/>
    <mergeCell ref="W104:X104"/>
    <mergeCell ref="W103:X103"/>
    <mergeCell ref="Q67:R67"/>
    <mergeCell ref="S67:T67"/>
    <mergeCell ref="W68:X68"/>
    <mergeCell ref="Q61:R61"/>
    <mergeCell ref="S61:T61"/>
    <mergeCell ref="Q64:R64"/>
    <mergeCell ref="Q65:R65"/>
    <mergeCell ref="S101:T101"/>
    <mergeCell ref="U101:V101"/>
    <mergeCell ref="Q96:R96"/>
    <mergeCell ref="Q97:R97"/>
    <mergeCell ref="Q98:R98"/>
    <mergeCell ref="Q99:R99"/>
    <mergeCell ref="S99:T99"/>
    <mergeCell ref="U68:V68"/>
    <mergeCell ref="Y94:Z94"/>
    <mergeCell ref="Y95:Z95"/>
    <mergeCell ref="W87:X87"/>
    <mergeCell ref="W88:X88"/>
    <mergeCell ref="W86:X86"/>
    <mergeCell ref="W89:X89"/>
    <mergeCell ref="W90:X90"/>
    <mergeCell ref="S93:T93"/>
    <mergeCell ref="U93:V93"/>
    <mergeCell ref="W92:X92"/>
    <mergeCell ref="W93:X93"/>
    <mergeCell ref="W94:X94"/>
    <mergeCell ref="W95:X95"/>
    <mergeCell ref="Y93:Z93"/>
    <mergeCell ref="U84:V84"/>
    <mergeCell ref="Y79:Z79"/>
    <mergeCell ref="Y81:Z81"/>
    <mergeCell ref="U83:V83"/>
    <mergeCell ref="U80:V80"/>
    <mergeCell ref="Y91:Z91"/>
    <mergeCell ref="Y92:Z92"/>
    <mergeCell ref="S58:T58"/>
    <mergeCell ref="Q57:R57"/>
    <mergeCell ref="S57:T57"/>
    <mergeCell ref="Q56:R56"/>
    <mergeCell ref="S56:T56"/>
    <mergeCell ref="U62:V62"/>
    <mergeCell ref="U61:V61"/>
    <mergeCell ref="U58:V58"/>
    <mergeCell ref="U59:V59"/>
    <mergeCell ref="U60:V60"/>
    <mergeCell ref="U56:V56"/>
    <mergeCell ref="U57:V57"/>
    <mergeCell ref="U79:V79"/>
    <mergeCell ref="W79:X79"/>
    <mergeCell ref="Q69:R69"/>
    <mergeCell ref="Y60:Z60"/>
    <mergeCell ref="W59:X59"/>
    <mergeCell ref="Y68:Z68"/>
    <mergeCell ref="W67:X67"/>
    <mergeCell ref="Y67:Z67"/>
    <mergeCell ref="Q68:R68"/>
    <mergeCell ref="S68:T68"/>
    <mergeCell ref="U64:V64"/>
    <mergeCell ref="U65:V65"/>
    <mergeCell ref="U78:V78"/>
    <mergeCell ref="Q77:Z77"/>
    <mergeCell ref="Q70:R70"/>
    <mergeCell ref="W60:X60"/>
    <mergeCell ref="Q62:R62"/>
    <mergeCell ref="S62:T62"/>
    <mergeCell ref="Q74:U74"/>
    <mergeCell ref="U54:V54"/>
    <mergeCell ref="U94:V94"/>
    <mergeCell ref="Y82:Z82"/>
    <mergeCell ref="W82:X82"/>
    <mergeCell ref="S83:T83"/>
    <mergeCell ref="W83:X83"/>
    <mergeCell ref="Y84:Z84"/>
    <mergeCell ref="Y80:Z80"/>
    <mergeCell ref="W64:X64"/>
    <mergeCell ref="W65:X65"/>
    <mergeCell ref="Y58:Z58"/>
    <mergeCell ref="W58:X58"/>
    <mergeCell ref="W56:X56"/>
    <mergeCell ref="W57:X57"/>
    <mergeCell ref="Y56:Z56"/>
    <mergeCell ref="Y57:Z57"/>
    <mergeCell ref="Y64:Z64"/>
    <mergeCell ref="W73:Z73"/>
    <mergeCell ref="Y74:Z74"/>
    <mergeCell ref="Y65:Z65"/>
    <mergeCell ref="Y66:Z66"/>
    <mergeCell ref="W66:X66"/>
    <mergeCell ref="W69:X69"/>
    <mergeCell ref="W70:X70"/>
    <mergeCell ref="Y69:Z69"/>
    <mergeCell ref="Y70:Z70"/>
    <mergeCell ref="Y59:Z59"/>
    <mergeCell ref="W62:X62"/>
    <mergeCell ref="Y62:Z62"/>
    <mergeCell ref="Y63:Z63"/>
    <mergeCell ref="Y61:Z61"/>
    <mergeCell ref="S82:T82"/>
  </mergeCells>
  <printOptions horizontalCentered="1"/>
  <pageMargins left="0.48" right="0.62" top="0.42" bottom="0.4" header="0.5" footer="0.5"/>
  <pageSetup scale="93" orientation="landscape" blackAndWhite="1" verticalDpi="0" r:id="rId1"/>
  <headerFooter alignWithMargins="0"/>
  <rowBreaks count="3" manualBreakCount="3">
    <brk id="37" max="16383" man="1"/>
    <brk id="71" max="16383" man="1"/>
    <brk id="10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93300"/>
  </sheetPr>
  <dimension ref="A1:AO1000"/>
  <sheetViews>
    <sheetView showGridLines="0" showZeros="0" zoomScaleNormal="100" workbookViewId="0">
      <selection activeCell="D4" sqref="D4:K4"/>
    </sheetView>
  </sheetViews>
  <sheetFormatPr defaultColWidth="17.28515625" defaultRowHeight="15" customHeight="1" x14ac:dyDescent="0.2"/>
  <cols>
    <col min="1" max="1" width="3.28515625" customWidth="1"/>
    <col min="2" max="2" width="2.140625" customWidth="1"/>
    <col min="3" max="3" width="11.140625" customWidth="1"/>
    <col min="4" max="8" width="3.7109375" customWidth="1"/>
    <col min="9" max="9" width="4.28515625" customWidth="1"/>
    <col min="10" max="15" width="6.85546875" customWidth="1"/>
    <col min="16" max="16" width="0.5703125" customWidth="1"/>
    <col min="17" max="18" width="6.85546875" customWidth="1"/>
    <col min="19" max="22" width="3.5703125" customWidth="1"/>
    <col min="23" max="26" width="6.85546875" customWidth="1"/>
    <col min="27" max="27" width="11.42578125" hidden="1" customWidth="1"/>
    <col min="28" max="28" width="2.7109375" customWidth="1"/>
    <col min="29" max="31" width="8" customWidth="1"/>
    <col min="32" max="41" width="5.7109375" customWidth="1"/>
  </cols>
  <sheetData>
    <row r="1" spans="1:41" ht="22.5" customHeight="1" x14ac:dyDescent="0.35">
      <c r="A1" s="69" t="s">
        <v>52</v>
      </c>
      <c r="B1" s="34"/>
      <c r="C1" s="34"/>
      <c r="D1" s="34"/>
      <c r="E1" s="34"/>
      <c r="F1" s="34"/>
      <c r="G1" s="34"/>
      <c r="H1" s="34"/>
      <c r="I1" s="34"/>
      <c r="J1" s="34"/>
      <c r="K1" s="34"/>
      <c r="L1" s="34"/>
      <c r="M1" s="34"/>
      <c r="N1" s="34"/>
      <c r="O1" s="34"/>
      <c r="P1" s="34"/>
      <c r="Q1" s="34"/>
      <c r="R1" s="34"/>
      <c r="S1" s="34"/>
      <c r="T1" s="34"/>
      <c r="U1" s="34"/>
      <c r="V1" s="34"/>
      <c r="W1" s="34"/>
      <c r="X1" s="34"/>
      <c r="Y1" s="34"/>
      <c r="Z1" s="34"/>
      <c r="AA1" s="43" t="s">
        <v>108</v>
      </c>
      <c r="AB1" s="43"/>
      <c r="AC1" s="65"/>
      <c r="AD1" s="65"/>
      <c r="AE1" s="65"/>
      <c r="AF1" s="65"/>
      <c r="AG1" s="65"/>
      <c r="AH1" s="65"/>
      <c r="AI1" s="65"/>
      <c r="AJ1" s="65"/>
      <c r="AK1" s="65"/>
      <c r="AL1" s="65"/>
      <c r="AM1" s="65"/>
      <c r="AN1" s="65"/>
      <c r="AO1" s="65"/>
    </row>
    <row r="2" spans="1:41" ht="15.75" customHeight="1" x14ac:dyDescent="0.25">
      <c r="A2" s="70" t="s">
        <v>1</v>
      </c>
      <c r="B2" s="76"/>
      <c r="C2" s="76"/>
      <c r="D2" s="76"/>
      <c r="E2" s="76"/>
      <c r="F2" s="76"/>
      <c r="G2" s="76"/>
      <c r="H2" s="76"/>
      <c r="I2" s="76"/>
      <c r="J2" s="76"/>
      <c r="K2" s="76"/>
      <c r="L2" s="76"/>
      <c r="M2" s="76"/>
      <c r="N2" s="76"/>
      <c r="O2" s="76"/>
      <c r="P2" s="76"/>
      <c r="Q2" s="76"/>
      <c r="R2" s="76"/>
      <c r="S2" s="76"/>
      <c r="T2" s="76"/>
      <c r="U2" s="76"/>
      <c r="V2" s="76"/>
      <c r="W2" s="76"/>
      <c r="X2" s="76"/>
      <c r="Y2" s="76"/>
      <c r="Z2" s="35"/>
      <c r="AA2" s="65"/>
      <c r="AB2" s="65"/>
      <c r="AC2" s="65"/>
      <c r="AD2" s="65"/>
      <c r="AE2" s="65"/>
      <c r="AF2" s="65"/>
      <c r="AG2" s="65"/>
      <c r="AH2" s="65"/>
      <c r="AI2" s="65"/>
      <c r="AJ2" s="65"/>
      <c r="AK2" s="65"/>
      <c r="AL2" s="65"/>
      <c r="AM2" s="65"/>
      <c r="AN2" s="65"/>
      <c r="AO2" s="65"/>
    </row>
    <row r="3" spans="1:41" ht="8.25" customHeight="1" x14ac:dyDescent="0.2">
      <c r="A3" s="191"/>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65"/>
      <c r="AB3" s="65"/>
      <c r="AC3" s="65"/>
      <c r="AD3" s="65"/>
      <c r="AE3" s="65"/>
      <c r="AF3" s="65"/>
      <c r="AG3" s="65"/>
      <c r="AH3" s="65"/>
      <c r="AI3" s="65"/>
      <c r="AJ3" s="65"/>
      <c r="AK3" s="65"/>
      <c r="AL3" s="65"/>
      <c r="AM3" s="65"/>
      <c r="AN3" s="65"/>
      <c r="AO3" s="65"/>
    </row>
    <row r="4" spans="1:41" ht="18" customHeight="1" x14ac:dyDescent="0.25">
      <c r="A4" s="71" t="s">
        <v>110</v>
      </c>
      <c r="B4" s="71"/>
      <c r="C4" s="71"/>
      <c r="D4" s="298">
        <f>ContractorName</f>
        <v>0</v>
      </c>
      <c r="E4" s="205"/>
      <c r="F4" s="205"/>
      <c r="G4" s="205"/>
      <c r="H4" s="205"/>
      <c r="I4" s="205"/>
      <c r="J4" s="205"/>
      <c r="K4" s="205"/>
      <c r="L4" s="47"/>
      <c r="M4" s="71"/>
      <c r="N4" s="71" t="s">
        <v>57</v>
      </c>
      <c r="O4" s="71"/>
      <c r="P4" s="71"/>
      <c r="Q4" s="276">
        <f>ContractNumber</f>
        <v>0</v>
      </c>
      <c r="R4" s="205"/>
      <c r="S4" s="205"/>
      <c r="T4" s="205"/>
      <c r="U4" s="205"/>
      <c r="V4" s="65"/>
      <c r="W4" s="22" t="s">
        <v>159</v>
      </c>
      <c r="X4" s="71"/>
      <c r="Y4" s="65"/>
      <c r="Z4" s="65"/>
      <c r="AA4" s="65"/>
      <c r="AB4" s="65"/>
      <c r="AC4" s="65"/>
      <c r="AD4" s="65"/>
      <c r="AE4" s="65"/>
      <c r="AF4" s="65"/>
      <c r="AG4" s="65"/>
      <c r="AH4" s="65"/>
      <c r="AI4" s="65"/>
      <c r="AJ4" s="65"/>
      <c r="AK4" s="65"/>
      <c r="AL4" s="65"/>
      <c r="AM4" s="65"/>
      <c r="AN4" s="65"/>
      <c r="AO4" s="65"/>
    </row>
    <row r="5" spans="1:41" ht="18" customHeight="1" x14ac:dyDescent="0.25">
      <c r="A5" s="71" t="s">
        <v>112</v>
      </c>
      <c r="B5" s="71"/>
      <c r="C5" s="71"/>
      <c r="D5" s="297">
        <f>ProjectName1</f>
        <v>0</v>
      </c>
      <c r="E5" s="239"/>
      <c r="F5" s="239"/>
      <c r="G5" s="239"/>
      <c r="H5" s="239"/>
      <c r="I5" s="239"/>
      <c r="J5" s="239"/>
      <c r="K5" s="239"/>
      <c r="L5" s="71"/>
      <c r="M5" s="71"/>
      <c r="N5" s="208"/>
      <c r="O5" s="184"/>
      <c r="P5" s="71"/>
      <c r="Q5" s="208"/>
      <c r="R5" s="184"/>
      <c r="S5" s="184"/>
      <c r="T5" s="184"/>
      <c r="U5" s="184"/>
      <c r="V5" s="71"/>
      <c r="W5" s="70" t="s">
        <v>160</v>
      </c>
      <c r="X5" s="74"/>
      <c r="Y5" s="66"/>
      <c r="Z5" s="65"/>
      <c r="AA5" s="65"/>
      <c r="AB5" s="65"/>
      <c r="AC5" s="65"/>
      <c r="AD5" s="65"/>
      <c r="AE5" s="65"/>
      <c r="AF5" s="65"/>
      <c r="AG5" s="65"/>
      <c r="AH5" s="65"/>
      <c r="AI5" s="65"/>
      <c r="AJ5" s="65"/>
      <c r="AK5" s="65"/>
      <c r="AL5" s="65"/>
      <c r="AM5" s="65"/>
      <c r="AN5" s="65"/>
      <c r="AO5" s="65"/>
    </row>
    <row r="6" spans="1:41" ht="18" customHeight="1" x14ac:dyDescent="0.2">
      <c r="A6" s="71"/>
      <c r="B6" s="71"/>
      <c r="C6" s="71"/>
      <c r="D6" s="299">
        <f>ProjectName2</f>
        <v>0</v>
      </c>
      <c r="E6" s="239"/>
      <c r="F6" s="239"/>
      <c r="G6" s="239"/>
      <c r="H6" s="239"/>
      <c r="I6" s="239"/>
      <c r="J6" s="239"/>
      <c r="K6" s="239"/>
      <c r="L6" s="47"/>
      <c r="M6" s="71"/>
      <c r="N6" s="71" t="s">
        <v>58</v>
      </c>
      <c r="O6" s="71"/>
      <c r="P6" s="71"/>
      <c r="Q6" s="276">
        <f>AlternateNumber</f>
        <v>0</v>
      </c>
      <c r="R6" s="205"/>
      <c r="S6" s="205"/>
      <c r="T6" s="205"/>
      <c r="U6" s="205"/>
      <c r="V6" s="65"/>
      <c r="W6" s="78" t="s">
        <v>59</v>
      </c>
      <c r="X6" s="65"/>
      <c r="Y6" s="204">
        <f>RequestNumber</f>
        <v>0</v>
      </c>
      <c r="Z6" s="205"/>
      <c r="AA6" s="65"/>
      <c r="AB6" s="65"/>
      <c r="AC6" s="65"/>
      <c r="AD6" s="65"/>
      <c r="AE6" s="65"/>
      <c r="AF6" s="65"/>
      <c r="AG6" s="65"/>
      <c r="AH6" s="65"/>
      <c r="AI6" s="65"/>
      <c r="AJ6" s="65"/>
      <c r="AK6" s="65"/>
      <c r="AL6" s="65"/>
      <c r="AM6" s="65"/>
      <c r="AN6" s="65"/>
      <c r="AO6" s="65"/>
    </row>
    <row r="7" spans="1:41" ht="18" customHeight="1" x14ac:dyDescent="0.2">
      <c r="A7" s="71" t="s">
        <v>114</v>
      </c>
      <c r="B7" s="71"/>
      <c r="C7" s="71"/>
      <c r="D7" s="299">
        <f>ProjectLocation</f>
        <v>0</v>
      </c>
      <c r="E7" s="239"/>
      <c r="F7" s="239"/>
      <c r="G7" s="239"/>
      <c r="H7" s="239"/>
      <c r="I7" s="239"/>
      <c r="J7" s="239"/>
      <c r="K7" s="239"/>
      <c r="L7" s="47"/>
      <c r="M7" s="208"/>
      <c r="N7" s="184"/>
      <c r="O7" s="184"/>
      <c r="P7" s="184"/>
      <c r="Q7" s="184"/>
      <c r="R7" s="184"/>
      <c r="S7" s="184"/>
      <c r="T7" s="184"/>
      <c r="U7" s="184"/>
      <c r="V7" s="184"/>
      <c r="W7" s="71" t="s">
        <v>61</v>
      </c>
      <c r="X7" s="77">
        <f>SUMLastPage+SVSLastPage+1</f>
        <v>2</v>
      </c>
      <c r="Y7" s="43" t="s">
        <v>115</v>
      </c>
      <c r="Z7" s="72">
        <f>LastPage</f>
        <v>1</v>
      </c>
      <c r="AA7" s="36">
        <v>1</v>
      </c>
      <c r="AB7" s="36"/>
      <c r="AC7" s="65"/>
      <c r="AD7" s="65"/>
      <c r="AE7" s="65"/>
      <c r="AF7" s="65"/>
      <c r="AG7" s="65"/>
      <c r="AH7" s="65"/>
      <c r="AI7" s="65"/>
      <c r="AJ7" s="65"/>
      <c r="AK7" s="65"/>
      <c r="AL7" s="65"/>
      <c r="AM7" s="65"/>
      <c r="AN7" s="65"/>
      <c r="AO7" s="65"/>
    </row>
    <row r="8" spans="1:41" ht="15" customHeight="1" x14ac:dyDescent="0.2">
      <c r="A8" s="18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65"/>
      <c r="AB8" s="65"/>
      <c r="AC8" s="65"/>
      <c r="AD8" s="65"/>
      <c r="AE8" s="65"/>
      <c r="AF8" s="65"/>
      <c r="AG8" s="65"/>
      <c r="AH8" s="65"/>
      <c r="AI8" s="65"/>
      <c r="AJ8" s="65"/>
      <c r="AK8" s="65"/>
      <c r="AL8" s="65"/>
      <c r="AM8" s="65"/>
      <c r="AN8" s="65"/>
      <c r="AO8" s="65"/>
    </row>
    <row r="9" spans="1:41" ht="12.75" customHeight="1" x14ac:dyDescent="0.2">
      <c r="A9" s="80"/>
      <c r="B9" s="285" t="s">
        <v>120</v>
      </c>
      <c r="C9" s="285" t="s">
        <v>116</v>
      </c>
      <c r="D9" s="190"/>
      <c r="E9" s="191"/>
      <c r="F9" s="191"/>
      <c r="G9" s="191"/>
      <c r="H9" s="191"/>
      <c r="I9" s="287"/>
      <c r="J9" s="274" t="s">
        <v>161</v>
      </c>
      <c r="K9" s="265"/>
      <c r="L9" s="265"/>
      <c r="M9" s="265"/>
      <c r="N9" s="265"/>
      <c r="O9" s="275"/>
      <c r="P9" s="48"/>
      <c r="Q9" s="274" t="s">
        <v>118</v>
      </c>
      <c r="R9" s="265"/>
      <c r="S9" s="265"/>
      <c r="T9" s="265"/>
      <c r="U9" s="265"/>
      <c r="V9" s="265"/>
      <c r="W9" s="265"/>
      <c r="X9" s="265"/>
      <c r="Y9" s="265"/>
      <c r="Z9" s="275"/>
      <c r="AA9" s="65"/>
      <c r="AB9" s="65"/>
      <c r="AC9" s="310" t="s">
        <v>162</v>
      </c>
      <c r="AD9" s="191"/>
      <c r="AE9" s="311"/>
      <c r="AF9" s="65"/>
      <c r="AG9" s="65"/>
      <c r="AH9" s="65"/>
      <c r="AI9" s="65"/>
      <c r="AJ9" s="65"/>
      <c r="AK9" s="65"/>
      <c r="AL9" s="65"/>
      <c r="AM9" s="65"/>
      <c r="AN9" s="65"/>
      <c r="AO9" s="65"/>
    </row>
    <row r="10" spans="1:41" ht="12.75" customHeight="1" x14ac:dyDescent="0.2">
      <c r="A10" s="49" t="s">
        <v>119</v>
      </c>
      <c r="B10" s="286"/>
      <c r="C10" s="286"/>
      <c r="D10" s="204" t="s">
        <v>121</v>
      </c>
      <c r="E10" s="205"/>
      <c r="F10" s="205"/>
      <c r="G10" s="205"/>
      <c r="H10" s="205"/>
      <c r="I10" s="261"/>
      <c r="J10" s="284" t="s">
        <v>122</v>
      </c>
      <c r="K10" s="263"/>
      <c r="L10" s="284" t="s">
        <v>123</v>
      </c>
      <c r="M10" s="263"/>
      <c r="N10" s="284" t="s">
        <v>124</v>
      </c>
      <c r="O10" s="263"/>
      <c r="P10" s="84"/>
      <c r="Q10" s="273" t="s">
        <v>125</v>
      </c>
      <c r="R10" s="263"/>
      <c r="S10" s="273" t="s">
        <v>126</v>
      </c>
      <c r="T10" s="239"/>
      <c r="U10" s="239"/>
      <c r="V10" s="263"/>
      <c r="W10" s="273" t="s">
        <v>127</v>
      </c>
      <c r="X10" s="263"/>
      <c r="Y10" s="273" t="s">
        <v>128</v>
      </c>
      <c r="Z10" s="263"/>
      <c r="AA10" s="65"/>
      <c r="AB10" s="65"/>
      <c r="AC10" s="312"/>
      <c r="AD10" s="205"/>
      <c r="AE10" s="313"/>
      <c r="AF10" s="65"/>
      <c r="AG10" s="65"/>
      <c r="AH10" s="65"/>
      <c r="AI10" s="65"/>
      <c r="AJ10" s="65"/>
      <c r="AK10" s="65"/>
      <c r="AL10" s="65"/>
      <c r="AM10" s="65"/>
      <c r="AN10" s="65"/>
      <c r="AO10" s="65"/>
    </row>
    <row r="11" spans="1:41" ht="25.5" customHeight="1" x14ac:dyDescent="0.2">
      <c r="A11" s="49" t="s">
        <v>130</v>
      </c>
      <c r="B11" s="182" t="s">
        <v>131</v>
      </c>
      <c r="C11" s="51" t="s">
        <v>132</v>
      </c>
      <c r="D11" s="204" t="s">
        <v>133</v>
      </c>
      <c r="E11" s="205"/>
      <c r="F11" s="205"/>
      <c r="G11" s="205"/>
      <c r="H11" s="205"/>
      <c r="I11" s="261"/>
      <c r="J11" s="271" t="s">
        <v>163</v>
      </c>
      <c r="K11" s="261"/>
      <c r="L11" s="271" t="s">
        <v>164</v>
      </c>
      <c r="M11" s="261"/>
      <c r="N11" s="271" t="s">
        <v>165</v>
      </c>
      <c r="O11" s="261"/>
      <c r="P11" s="85"/>
      <c r="Q11" s="271" t="s">
        <v>166</v>
      </c>
      <c r="R11" s="261"/>
      <c r="S11" s="271" t="s">
        <v>167</v>
      </c>
      <c r="T11" s="205"/>
      <c r="U11" s="205"/>
      <c r="V11" s="261"/>
      <c r="W11" s="271" t="s">
        <v>168</v>
      </c>
      <c r="X11" s="261"/>
      <c r="Y11" s="271" t="s">
        <v>169</v>
      </c>
      <c r="Z11" s="261"/>
      <c r="AA11" s="65"/>
      <c r="AB11" s="65"/>
      <c r="AC11" s="86" t="s">
        <v>170</v>
      </c>
      <c r="AD11" s="87" t="s">
        <v>171</v>
      </c>
      <c r="AE11" s="88" t="s">
        <v>172</v>
      </c>
      <c r="AF11" s="65"/>
      <c r="AG11" s="65"/>
      <c r="AH11" s="65"/>
      <c r="AI11" s="65"/>
      <c r="AJ11" s="65"/>
      <c r="AK11" s="65"/>
      <c r="AL11" s="65"/>
      <c r="AM11" s="65"/>
      <c r="AN11" s="65"/>
      <c r="AO11" s="65"/>
    </row>
    <row r="12" spans="1:41" ht="12.75" customHeight="1" x14ac:dyDescent="0.2">
      <c r="A12" s="53">
        <v>1</v>
      </c>
      <c r="B12" s="89">
        <f>'B - Schedule of Values Summary'!B12</f>
        <v>0</v>
      </c>
      <c r="C12" s="54" t="str">
        <f>'B - Schedule of Values Summary'!C12</f>
        <v>00 61 00</v>
      </c>
      <c r="D12" s="301" t="str">
        <f>'B - Schedule of Values Summary'!D12</f>
        <v>Bond</v>
      </c>
      <c r="E12" s="239"/>
      <c r="F12" s="239"/>
      <c r="G12" s="239"/>
      <c r="H12" s="239"/>
      <c r="I12" s="263"/>
      <c r="J12" s="305"/>
      <c r="K12" s="231"/>
      <c r="L12" s="305"/>
      <c r="M12" s="231"/>
      <c r="N12" s="270">
        <f t="shared" ref="N12:N34" si="0">J12+L12</f>
        <v>0</v>
      </c>
      <c r="O12" s="261"/>
      <c r="P12" s="90"/>
      <c r="Q12" s="278">
        <f>IF(AC12=0,0,('B - Schedule of Values Summary'!J12*AC12)-J12)</f>
        <v>0</v>
      </c>
      <c r="R12" s="231"/>
      <c r="S12" s="278">
        <f>IF(AD12=0,0,('B - Schedule of Values Summary'!L12*AD12)-L12)</f>
        <v>0</v>
      </c>
      <c r="T12" s="230"/>
      <c r="U12" s="230"/>
      <c r="V12" s="231"/>
      <c r="W12" s="280">
        <f t="shared" ref="W12:W34" si="1">J12+Q12</f>
        <v>0</v>
      </c>
      <c r="X12" s="263"/>
      <c r="Y12" s="280">
        <f t="shared" ref="Y12:Y34" si="2">L12+S12</f>
        <v>0</v>
      </c>
      <c r="Z12" s="263"/>
      <c r="AA12" s="65"/>
      <c r="AB12" s="65"/>
      <c r="AC12" s="6"/>
      <c r="AD12" s="7"/>
      <c r="AE12" s="91">
        <f>'B - Schedule of Values Summary'!U12</f>
        <v>0</v>
      </c>
      <c r="AF12" s="65"/>
      <c r="AG12" s="65"/>
      <c r="AH12" s="65"/>
      <c r="AI12" s="65"/>
      <c r="AJ12" s="65"/>
      <c r="AK12" s="65"/>
      <c r="AL12" s="65"/>
      <c r="AM12" s="65"/>
      <c r="AN12" s="65"/>
      <c r="AO12" s="65"/>
    </row>
    <row r="13" spans="1:41" ht="12.75" customHeight="1" x14ac:dyDescent="0.2">
      <c r="A13" s="56">
        <f t="shared" ref="A13:A34" si="3">A12+1</f>
        <v>2</v>
      </c>
      <c r="B13" s="89">
        <f>'B - Schedule of Values Summary'!B13</f>
        <v>0</v>
      </c>
      <c r="C13" s="54" t="str">
        <f>'B - Schedule of Values Summary'!C13</f>
        <v>00 62 16</v>
      </c>
      <c r="D13" s="301" t="str">
        <f>'B - Schedule of Values Summary'!D13</f>
        <v>Insurance</v>
      </c>
      <c r="E13" s="239"/>
      <c r="F13" s="239"/>
      <c r="G13" s="239"/>
      <c r="H13" s="239"/>
      <c r="I13" s="263"/>
      <c r="J13" s="305"/>
      <c r="K13" s="231"/>
      <c r="L13" s="305"/>
      <c r="M13" s="231"/>
      <c r="N13" s="280">
        <f t="shared" si="0"/>
        <v>0</v>
      </c>
      <c r="O13" s="263"/>
      <c r="P13" s="90"/>
      <c r="Q13" s="278">
        <f>IF(AC13=0,0,('B - Schedule of Values Summary'!J13*AC13)-J13)</f>
        <v>0</v>
      </c>
      <c r="R13" s="231"/>
      <c r="S13" s="278">
        <f>IF(AD13=0,0,('B - Schedule of Values Summary'!L13*AD13)-L13)</f>
        <v>0</v>
      </c>
      <c r="T13" s="230"/>
      <c r="U13" s="230"/>
      <c r="V13" s="231"/>
      <c r="W13" s="280">
        <f t="shared" si="1"/>
        <v>0</v>
      </c>
      <c r="X13" s="263"/>
      <c r="Y13" s="280">
        <f t="shared" si="2"/>
        <v>0</v>
      </c>
      <c r="Z13" s="263"/>
      <c r="AA13" s="65"/>
      <c r="AB13" s="65"/>
      <c r="AC13" s="6"/>
      <c r="AD13" s="7"/>
      <c r="AE13" s="91">
        <f>'B - Schedule of Values Summary'!U13</f>
        <v>0</v>
      </c>
      <c r="AF13" s="65"/>
      <c r="AG13" s="65"/>
      <c r="AH13" s="65"/>
      <c r="AI13" s="65"/>
      <c r="AJ13" s="65"/>
      <c r="AK13" s="65"/>
      <c r="AL13" s="65"/>
      <c r="AM13" s="65"/>
      <c r="AN13" s="65"/>
      <c r="AO13" s="65"/>
    </row>
    <row r="14" spans="1:41" ht="12.75" customHeight="1" x14ac:dyDescent="0.2">
      <c r="A14" s="56">
        <f t="shared" si="3"/>
        <v>3</v>
      </c>
      <c r="B14" s="89">
        <f>'B - Schedule of Values Summary'!B14</f>
        <v>0</v>
      </c>
      <c r="C14" s="54" t="str">
        <f>'B - Schedule of Values Summary'!C14</f>
        <v>00 72 00</v>
      </c>
      <c r="D14" s="301" t="str">
        <f>'B - Schedule of Values Summary'!D14</f>
        <v>General Conditions</v>
      </c>
      <c r="E14" s="239"/>
      <c r="F14" s="239"/>
      <c r="G14" s="239"/>
      <c r="H14" s="239"/>
      <c r="I14" s="263"/>
      <c r="J14" s="305"/>
      <c r="K14" s="231"/>
      <c r="L14" s="305"/>
      <c r="M14" s="231"/>
      <c r="N14" s="280">
        <f t="shared" si="0"/>
        <v>0</v>
      </c>
      <c r="O14" s="263"/>
      <c r="P14" s="90"/>
      <c r="Q14" s="278">
        <f>IF(AC14=0,0,('B - Schedule of Values Summary'!J14*AC14)-J14)</f>
        <v>0</v>
      </c>
      <c r="R14" s="231"/>
      <c r="S14" s="278">
        <f>IF(AD14=0,0,('B - Schedule of Values Summary'!L14*AD14)-L14)</f>
        <v>0</v>
      </c>
      <c r="T14" s="230"/>
      <c r="U14" s="230"/>
      <c r="V14" s="231"/>
      <c r="W14" s="280">
        <f t="shared" si="1"/>
        <v>0</v>
      </c>
      <c r="X14" s="263"/>
      <c r="Y14" s="280">
        <f t="shared" si="2"/>
        <v>0</v>
      </c>
      <c r="Z14" s="263"/>
      <c r="AA14" s="65"/>
      <c r="AB14" s="65"/>
      <c r="AC14" s="6"/>
      <c r="AD14" s="7"/>
      <c r="AE14" s="91">
        <f>'B - Schedule of Values Summary'!U14</f>
        <v>0</v>
      </c>
      <c r="AF14" s="65"/>
      <c r="AG14" s="65"/>
      <c r="AH14" s="65"/>
      <c r="AI14" s="65"/>
      <c r="AJ14" s="65"/>
      <c r="AK14" s="65"/>
      <c r="AL14" s="65"/>
      <c r="AM14" s="65"/>
      <c r="AN14" s="65"/>
      <c r="AO14" s="65"/>
    </row>
    <row r="15" spans="1:41" ht="12.75" customHeight="1" x14ac:dyDescent="0.2">
      <c r="A15" s="56">
        <f t="shared" si="3"/>
        <v>4</v>
      </c>
      <c r="B15" s="89">
        <f>'B - Schedule of Values Summary'!B15</f>
        <v>0</v>
      </c>
      <c r="C15" s="54" t="str">
        <f>'B - Schedule of Values Summary'!C15</f>
        <v>01 31 13</v>
      </c>
      <c r="D15" s="301" t="str">
        <f>'B - Schedule of Values Summary'!D15</f>
        <v>Project Coordination</v>
      </c>
      <c r="E15" s="239"/>
      <c r="F15" s="239"/>
      <c r="G15" s="239"/>
      <c r="H15" s="239"/>
      <c r="I15" s="263"/>
      <c r="J15" s="305"/>
      <c r="K15" s="231"/>
      <c r="L15" s="305"/>
      <c r="M15" s="231"/>
      <c r="N15" s="280">
        <f t="shared" si="0"/>
        <v>0</v>
      </c>
      <c r="O15" s="263"/>
      <c r="P15" s="90"/>
      <c r="Q15" s="278">
        <f>IF(AC15=0,0,('B - Schedule of Values Summary'!J15*AC15)-J15)</f>
        <v>0</v>
      </c>
      <c r="R15" s="231"/>
      <c r="S15" s="278">
        <f>IF(AD15=0,0,('B - Schedule of Values Summary'!L15*AD15)-L15)</f>
        <v>0</v>
      </c>
      <c r="T15" s="230"/>
      <c r="U15" s="230"/>
      <c r="V15" s="231"/>
      <c r="W15" s="280">
        <f t="shared" si="1"/>
        <v>0</v>
      </c>
      <c r="X15" s="263"/>
      <c r="Y15" s="280">
        <f t="shared" si="2"/>
        <v>0</v>
      </c>
      <c r="Z15" s="263"/>
      <c r="AA15" s="65"/>
      <c r="AB15" s="65"/>
      <c r="AC15" s="6"/>
      <c r="AD15" s="7"/>
      <c r="AE15" s="91">
        <f>'B - Schedule of Values Summary'!U15</f>
        <v>0</v>
      </c>
      <c r="AF15" s="65"/>
      <c r="AG15" s="65"/>
      <c r="AH15" s="65"/>
      <c r="AI15" s="65"/>
      <c r="AJ15" s="65"/>
      <c r="AK15" s="65"/>
      <c r="AL15" s="65"/>
      <c r="AM15" s="65"/>
      <c r="AN15" s="65"/>
      <c r="AO15" s="65"/>
    </row>
    <row r="16" spans="1:41" ht="12.75" customHeight="1" x14ac:dyDescent="0.2">
      <c r="A16" s="56">
        <f t="shared" si="3"/>
        <v>5</v>
      </c>
      <c r="B16" s="89">
        <f>'B - Schedule of Values Summary'!B16</f>
        <v>0</v>
      </c>
      <c r="C16" s="54" t="str">
        <f>'B - Schedule of Values Summary'!C16</f>
        <v>01 7 113</v>
      </c>
      <c r="D16" s="301" t="str">
        <f>'B - Schedule of Values Summary'!D16</f>
        <v>Mobilization</v>
      </c>
      <c r="E16" s="239"/>
      <c r="F16" s="239"/>
      <c r="G16" s="239"/>
      <c r="H16" s="239"/>
      <c r="I16" s="263"/>
      <c r="J16" s="305"/>
      <c r="K16" s="231"/>
      <c r="L16" s="305"/>
      <c r="M16" s="231"/>
      <c r="N16" s="280">
        <f t="shared" si="0"/>
        <v>0</v>
      </c>
      <c r="O16" s="263"/>
      <c r="P16" s="90"/>
      <c r="Q16" s="278">
        <f>IF(AC16=0,0,('B - Schedule of Values Summary'!J16*AC16)-J16)</f>
        <v>0</v>
      </c>
      <c r="R16" s="231"/>
      <c r="S16" s="278">
        <f>IF(AD16=0,0,('B - Schedule of Values Summary'!L16*AD16)-L16)</f>
        <v>0</v>
      </c>
      <c r="T16" s="230"/>
      <c r="U16" s="230"/>
      <c r="V16" s="231"/>
      <c r="W16" s="280">
        <f t="shared" si="1"/>
        <v>0</v>
      </c>
      <c r="X16" s="263"/>
      <c r="Y16" s="280">
        <f t="shared" si="2"/>
        <v>0</v>
      </c>
      <c r="Z16" s="263"/>
      <c r="AA16" s="65"/>
      <c r="AB16" s="65"/>
      <c r="AC16" s="6"/>
      <c r="AD16" s="7"/>
      <c r="AE16" s="91">
        <f>'B - Schedule of Values Summary'!U16</f>
        <v>0</v>
      </c>
      <c r="AF16" s="65"/>
      <c r="AG16" s="65"/>
      <c r="AH16" s="65"/>
      <c r="AI16" s="65"/>
      <c r="AJ16" s="65"/>
      <c r="AK16" s="65"/>
      <c r="AL16" s="65"/>
      <c r="AM16" s="65"/>
      <c r="AN16" s="65"/>
      <c r="AO16" s="65"/>
    </row>
    <row r="17" spans="1:41" ht="12.75" customHeight="1" x14ac:dyDescent="0.2">
      <c r="A17" s="56">
        <f t="shared" si="3"/>
        <v>6</v>
      </c>
      <c r="B17" s="89">
        <f>'B - Schedule of Values Summary'!B17</f>
        <v>0</v>
      </c>
      <c r="C17" s="54" t="str">
        <f>'B - Schedule of Values Summary'!C17</f>
        <v>01 77 00</v>
      </c>
      <c r="D17" s="301" t="str">
        <f>'B - Schedule of Values Summary'!D17</f>
        <v>Close-out Items</v>
      </c>
      <c r="E17" s="239"/>
      <c r="F17" s="239"/>
      <c r="G17" s="239"/>
      <c r="H17" s="239"/>
      <c r="I17" s="263"/>
      <c r="J17" s="305"/>
      <c r="K17" s="231"/>
      <c r="L17" s="305"/>
      <c r="M17" s="231"/>
      <c r="N17" s="280">
        <f t="shared" si="0"/>
        <v>0</v>
      </c>
      <c r="O17" s="263"/>
      <c r="P17" s="90"/>
      <c r="Q17" s="278">
        <f>IF(AC17=0,0,('B - Schedule of Values Summary'!J17*AC17)-J17)</f>
        <v>0</v>
      </c>
      <c r="R17" s="231"/>
      <c r="S17" s="278">
        <f>IF(AD17=0,0,('B - Schedule of Values Summary'!L17*AD17)-L17)</f>
        <v>0</v>
      </c>
      <c r="T17" s="230"/>
      <c r="U17" s="230"/>
      <c r="V17" s="231"/>
      <c r="W17" s="280">
        <f t="shared" si="1"/>
        <v>0</v>
      </c>
      <c r="X17" s="263"/>
      <c r="Y17" s="280">
        <f t="shared" si="2"/>
        <v>0</v>
      </c>
      <c r="Z17" s="263"/>
      <c r="AA17" s="65"/>
      <c r="AB17" s="65"/>
      <c r="AC17" s="6"/>
      <c r="AD17" s="7"/>
      <c r="AE17" s="91">
        <f>'B - Schedule of Values Summary'!U17</f>
        <v>0</v>
      </c>
      <c r="AF17" s="65"/>
      <c r="AG17" s="65"/>
      <c r="AH17" s="65"/>
      <c r="AI17" s="65"/>
      <c r="AJ17" s="65"/>
      <c r="AK17" s="65"/>
      <c r="AL17" s="65"/>
      <c r="AM17" s="65"/>
      <c r="AN17" s="65"/>
      <c r="AO17" s="65"/>
    </row>
    <row r="18" spans="1:41" ht="12.75" customHeight="1" x14ac:dyDescent="0.2">
      <c r="A18" s="56">
        <f t="shared" si="3"/>
        <v>7</v>
      </c>
      <c r="B18" s="89">
        <f>'B - Schedule of Values Summary'!B18</f>
        <v>0</v>
      </c>
      <c r="C18" s="54" t="str">
        <f>'B - Schedule of Values Summary'!C18</f>
        <v>01 21 00.01</v>
      </c>
      <c r="D18" s="301" t="str">
        <f>'B - Schedule of Values Summary'!D18</f>
        <v>Allowance: Sched. Consultant</v>
      </c>
      <c r="E18" s="239"/>
      <c r="F18" s="239"/>
      <c r="G18" s="239"/>
      <c r="H18" s="239"/>
      <c r="I18" s="263"/>
      <c r="J18" s="305"/>
      <c r="K18" s="231"/>
      <c r="L18" s="305"/>
      <c r="M18" s="231"/>
      <c r="N18" s="280">
        <f t="shared" si="0"/>
        <v>0</v>
      </c>
      <c r="O18" s="263"/>
      <c r="P18" s="90"/>
      <c r="Q18" s="278">
        <f>IF(AC18=0,0,('B - Schedule of Values Summary'!J18*AC18)-J18)</f>
        <v>0</v>
      </c>
      <c r="R18" s="231"/>
      <c r="S18" s="278">
        <f>IF(AD18=0,0,('B - Schedule of Values Summary'!L18*AD18)-L18)</f>
        <v>0</v>
      </c>
      <c r="T18" s="230"/>
      <c r="U18" s="230"/>
      <c r="V18" s="231"/>
      <c r="W18" s="280">
        <f t="shared" si="1"/>
        <v>0</v>
      </c>
      <c r="X18" s="263"/>
      <c r="Y18" s="280">
        <f t="shared" si="2"/>
        <v>0</v>
      </c>
      <c r="Z18" s="263"/>
      <c r="AA18" s="65"/>
      <c r="AB18" s="65"/>
      <c r="AC18" s="6"/>
      <c r="AD18" s="7"/>
      <c r="AE18" s="91">
        <f>'B - Schedule of Values Summary'!U18</f>
        <v>0</v>
      </c>
      <c r="AF18" s="65"/>
      <c r="AG18" s="65"/>
      <c r="AH18" s="65"/>
      <c r="AI18" s="65"/>
      <c r="AJ18" s="65"/>
      <c r="AK18" s="65"/>
      <c r="AL18" s="65"/>
      <c r="AM18" s="65"/>
      <c r="AN18" s="65"/>
      <c r="AO18" s="65"/>
    </row>
    <row r="19" spans="1:41" ht="12.75" customHeight="1" x14ac:dyDescent="0.2">
      <c r="A19" s="56">
        <f t="shared" si="3"/>
        <v>8</v>
      </c>
      <c r="B19" s="89">
        <f>'B - Schedule of Values Summary'!B19</f>
        <v>0</v>
      </c>
      <c r="C19" s="54" t="str">
        <f>'B - Schedule of Values Summary'!C19</f>
        <v>01 21 00.02</v>
      </c>
      <c r="D19" s="301" t="str">
        <f>'B - Schedule of Values Summary'!D19</f>
        <v>Allowance: Project Identification</v>
      </c>
      <c r="E19" s="239"/>
      <c r="F19" s="239"/>
      <c r="G19" s="239"/>
      <c r="H19" s="239"/>
      <c r="I19" s="263"/>
      <c r="J19" s="305"/>
      <c r="K19" s="231"/>
      <c r="L19" s="305"/>
      <c r="M19" s="231"/>
      <c r="N19" s="280">
        <f t="shared" si="0"/>
        <v>0</v>
      </c>
      <c r="O19" s="263"/>
      <c r="P19" s="90"/>
      <c r="Q19" s="278">
        <f>IF(AC19=0,0,('B - Schedule of Values Summary'!J19*AC19)-J19)</f>
        <v>0</v>
      </c>
      <c r="R19" s="231"/>
      <c r="S19" s="278">
        <f>IF(AD19=0,0,('B - Schedule of Values Summary'!L19*AD19)-L19)</f>
        <v>0</v>
      </c>
      <c r="T19" s="230"/>
      <c r="U19" s="230"/>
      <c r="V19" s="231"/>
      <c r="W19" s="280">
        <f t="shared" si="1"/>
        <v>0</v>
      </c>
      <c r="X19" s="263"/>
      <c r="Y19" s="280">
        <f t="shared" si="2"/>
        <v>0</v>
      </c>
      <c r="Z19" s="263"/>
      <c r="AA19" s="65"/>
      <c r="AB19" s="65"/>
      <c r="AC19" s="6"/>
      <c r="AD19" s="7"/>
      <c r="AE19" s="91">
        <f>'B - Schedule of Values Summary'!U19</f>
        <v>0</v>
      </c>
      <c r="AF19" s="65"/>
      <c r="AG19" s="65"/>
      <c r="AH19" s="65"/>
      <c r="AI19" s="65"/>
      <c r="AJ19" s="65"/>
      <c r="AK19" s="65"/>
      <c r="AL19" s="65"/>
      <c r="AM19" s="65"/>
      <c r="AN19" s="65"/>
      <c r="AO19" s="65"/>
    </row>
    <row r="20" spans="1:41" ht="12.75" customHeight="1" x14ac:dyDescent="0.2">
      <c r="A20" s="56">
        <f t="shared" si="3"/>
        <v>9</v>
      </c>
      <c r="B20" s="89">
        <f>'B - Schedule of Values Summary'!B20</f>
        <v>0</v>
      </c>
      <c r="C20" s="54">
        <f>'B - Schedule of Values Summary'!C20</f>
        <v>0</v>
      </c>
      <c r="D20" s="301">
        <f>'B - Schedule of Values Summary'!D20</f>
        <v>0</v>
      </c>
      <c r="E20" s="239"/>
      <c r="F20" s="239"/>
      <c r="G20" s="239"/>
      <c r="H20" s="239"/>
      <c r="I20" s="263"/>
      <c r="J20" s="305"/>
      <c r="K20" s="231"/>
      <c r="L20" s="305"/>
      <c r="M20" s="231"/>
      <c r="N20" s="280">
        <f t="shared" si="0"/>
        <v>0</v>
      </c>
      <c r="O20" s="263"/>
      <c r="P20" s="90"/>
      <c r="Q20" s="278">
        <f>IF(AC20=0,0,('B - Schedule of Values Summary'!J20*AC20)-J20)</f>
        <v>0</v>
      </c>
      <c r="R20" s="231"/>
      <c r="S20" s="278">
        <f>IF(AD20=0,0,('B - Schedule of Values Summary'!L20*AD20)-L20)</f>
        <v>0</v>
      </c>
      <c r="T20" s="230"/>
      <c r="U20" s="230"/>
      <c r="V20" s="231"/>
      <c r="W20" s="280">
        <f t="shared" si="1"/>
        <v>0</v>
      </c>
      <c r="X20" s="263"/>
      <c r="Y20" s="280">
        <f t="shared" si="2"/>
        <v>0</v>
      </c>
      <c r="Z20" s="263"/>
      <c r="AA20" s="65"/>
      <c r="AB20" s="65"/>
      <c r="AC20" s="6"/>
      <c r="AD20" s="7"/>
      <c r="AE20" s="91">
        <f>'B - Schedule of Values Summary'!U20</f>
        <v>0</v>
      </c>
      <c r="AF20" s="65"/>
      <c r="AG20" s="65"/>
      <c r="AH20" s="65"/>
      <c r="AI20" s="65"/>
      <c r="AJ20" s="65"/>
      <c r="AK20" s="65"/>
      <c r="AL20" s="65"/>
      <c r="AM20" s="65"/>
      <c r="AN20" s="65"/>
      <c r="AO20" s="65"/>
    </row>
    <row r="21" spans="1:41" ht="12.75" customHeight="1" x14ac:dyDescent="0.2">
      <c r="A21" s="56">
        <f t="shared" si="3"/>
        <v>10</v>
      </c>
      <c r="B21" s="89">
        <f>'B - Schedule of Values Summary'!B21</f>
        <v>0</v>
      </c>
      <c r="C21" s="54">
        <f>'B - Schedule of Values Summary'!C21</f>
        <v>0</v>
      </c>
      <c r="D21" s="301">
        <f>'B - Schedule of Values Summary'!D21</f>
        <v>0</v>
      </c>
      <c r="E21" s="239"/>
      <c r="F21" s="239"/>
      <c r="G21" s="239"/>
      <c r="H21" s="239"/>
      <c r="I21" s="263"/>
      <c r="J21" s="305"/>
      <c r="K21" s="231"/>
      <c r="L21" s="305"/>
      <c r="M21" s="231"/>
      <c r="N21" s="280">
        <f t="shared" si="0"/>
        <v>0</v>
      </c>
      <c r="O21" s="263"/>
      <c r="P21" s="90"/>
      <c r="Q21" s="278">
        <f>IF(AC21=0,0,('B - Schedule of Values Summary'!J21*AC21)-J21)</f>
        <v>0</v>
      </c>
      <c r="R21" s="231"/>
      <c r="S21" s="278">
        <f>IF(AD21=0,0,('B - Schedule of Values Summary'!L21*AD21)-L21)</f>
        <v>0</v>
      </c>
      <c r="T21" s="230"/>
      <c r="U21" s="230"/>
      <c r="V21" s="231"/>
      <c r="W21" s="280">
        <f t="shared" si="1"/>
        <v>0</v>
      </c>
      <c r="X21" s="263"/>
      <c r="Y21" s="280">
        <f t="shared" si="2"/>
        <v>0</v>
      </c>
      <c r="Z21" s="263"/>
      <c r="AA21" s="65"/>
      <c r="AB21" s="65"/>
      <c r="AC21" s="6"/>
      <c r="AD21" s="7"/>
      <c r="AE21" s="91">
        <f>'B - Schedule of Values Summary'!U21</f>
        <v>0</v>
      </c>
      <c r="AF21" s="65"/>
      <c r="AG21" s="65"/>
      <c r="AH21" s="65"/>
      <c r="AI21" s="65"/>
      <c r="AJ21" s="65"/>
      <c r="AK21" s="65"/>
      <c r="AL21" s="65"/>
      <c r="AM21" s="65"/>
      <c r="AN21" s="65"/>
      <c r="AO21" s="65"/>
    </row>
    <row r="22" spans="1:41" ht="12.75" customHeight="1" x14ac:dyDescent="0.2">
      <c r="A22" s="56">
        <f t="shared" si="3"/>
        <v>11</v>
      </c>
      <c r="B22" s="89">
        <f>'B - Schedule of Values Summary'!B22</f>
        <v>0</v>
      </c>
      <c r="C22" s="54">
        <f>'B - Schedule of Values Summary'!C22</f>
        <v>0</v>
      </c>
      <c r="D22" s="301">
        <f>'B - Schedule of Values Summary'!D22</f>
        <v>0</v>
      </c>
      <c r="E22" s="239"/>
      <c r="F22" s="239"/>
      <c r="G22" s="239"/>
      <c r="H22" s="239"/>
      <c r="I22" s="263"/>
      <c r="J22" s="305"/>
      <c r="K22" s="231"/>
      <c r="L22" s="305"/>
      <c r="M22" s="231"/>
      <c r="N22" s="280">
        <f t="shared" si="0"/>
        <v>0</v>
      </c>
      <c r="O22" s="263"/>
      <c r="P22" s="90"/>
      <c r="Q22" s="278">
        <f>IF(AC22=0,0,('B - Schedule of Values Summary'!J22*AC22)-J22)</f>
        <v>0</v>
      </c>
      <c r="R22" s="231"/>
      <c r="S22" s="278">
        <f>IF(AD22=0,0,('B - Schedule of Values Summary'!L22*AD22)-L22)</f>
        <v>0</v>
      </c>
      <c r="T22" s="230"/>
      <c r="U22" s="230"/>
      <c r="V22" s="231"/>
      <c r="W22" s="280">
        <f t="shared" si="1"/>
        <v>0</v>
      </c>
      <c r="X22" s="263"/>
      <c r="Y22" s="280">
        <f t="shared" si="2"/>
        <v>0</v>
      </c>
      <c r="Z22" s="263"/>
      <c r="AA22" s="65"/>
      <c r="AB22" s="65"/>
      <c r="AC22" s="6"/>
      <c r="AD22" s="7"/>
      <c r="AE22" s="91">
        <f>'B - Schedule of Values Summary'!U22</f>
        <v>0</v>
      </c>
      <c r="AF22" s="65"/>
      <c r="AG22" s="65"/>
      <c r="AH22" s="65"/>
      <c r="AI22" s="65"/>
      <c r="AJ22" s="65"/>
      <c r="AK22" s="65"/>
      <c r="AL22" s="65"/>
      <c r="AM22" s="65"/>
      <c r="AN22" s="65"/>
      <c r="AO22" s="65"/>
    </row>
    <row r="23" spans="1:41" ht="12.75" customHeight="1" x14ac:dyDescent="0.2">
      <c r="A23" s="56">
        <f t="shared" si="3"/>
        <v>12</v>
      </c>
      <c r="B23" s="89">
        <f>'B - Schedule of Values Summary'!B23</f>
        <v>0</v>
      </c>
      <c r="C23" s="54">
        <f>'B - Schedule of Values Summary'!C23</f>
        <v>0</v>
      </c>
      <c r="D23" s="301">
        <f>'B - Schedule of Values Summary'!D23</f>
        <v>0</v>
      </c>
      <c r="E23" s="239"/>
      <c r="F23" s="239"/>
      <c r="G23" s="239"/>
      <c r="H23" s="239"/>
      <c r="I23" s="263"/>
      <c r="J23" s="305"/>
      <c r="K23" s="231"/>
      <c r="L23" s="305"/>
      <c r="M23" s="231"/>
      <c r="N23" s="280">
        <f t="shared" si="0"/>
        <v>0</v>
      </c>
      <c r="O23" s="263"/>
      <c r="P23" s="90"/>
      <c r="Q23" s="278">
        <f>IF(AC23=0,0,('B - Schedule of Values Summary'!J23*AC23)-J23)</f>
        <v>0</v>
      </c>
      <c r="R23" s="231"/>
      <c r="S23" s="278">
        <f>IF(AD23=0,0,('B - Schedule of Values Summary'!L23*AD23)-L23)</f>
        <v>0</v>
      </c>
      <c r="T23" s="230"/>
      <c r="U23" s="230"/>
      <c r="V23" s="231"/>
      <c r="W23" s="280">
        <f t="shared" si="1"/>
        <v>0</v>
      </c>
      <c r="X23" s="263"/>
      <c r="Y23" s="280">
        <f t="shared" si="2"/>
        <v>0</v>
      </c>
      <c r="Z23" s="263"/>
      <c r="AA23" s="65"/>
      <c r="AB23" s="65"/>
      <c r="AC23" s="6"/>
      <c r="AD23" s="7"/>
      <c r="AE23" s="91">
        <f>'B - Schedule of Values Summary'!U23</f>
        <v>0</v>
      </c>
      <c r="AF23" s="65"/>
      <c r="AG23" s="65"/>
      <c r="AH23" s="65"/>
      <c r="AI23" s="65"/>
      <c r="AJ23" s="65"/>
      <c r="AK23" s="65"/>
      <c r="AL23" s="65"/>
      <c r="AM23" s="65"/>
      <c r="AN23" s="65"/>
      <c r="AO23" s="65"/>
    </row>
    <row r="24" spans="1:41" ht="12.75" customHeight="1" x14ac:dyDescent="0.2">
      <c r="A24" s="56">
        <f t="shared" si="3"/>
        <v>13</v>
      </c>
      <c r="B24" s="89">
        <f>'B - Schedule of Values Summary'!B24</f>
        <v>0</v>
      </c>
      <c r="C24" s="54">
        <f>'B - Schedule of Values Summary'!C24</f>
        <v>0</v>
      </c>
      <c r="D24" s="301">
        <f>'B - Schedule of Values Summary'!D24</f>
        <v>0</v>
      </c>
      <c r="E24" s="239"/>
      <c r="F24" s="239"/>
      <c r="G24" s="239"/>
      <c r="H24" s="239"/>
      <c r="I24" s="263"/>
      <c r="J24" s="305"/>
      <c r="K24" s="231"/>
      <c r="L24" s="305"/>
      <c r="M24" s="231"/>
      <c r="N24" s="280">
        <f t="shared" si="0"/>
        <v>0</v>
      </c>
      <c r="O24" s="263"/>
      <c r="P24" s="90"/>
      <c r="Q24" s="278">
        <f>IF(AC24=0,0,('B - Schedule of Values Summary'!J24*AC24)-J24)</f>
        <v>0</v>
      </c>
      <c r="R24" s="231"/>
      <c r="S24" s="278">
        <f>IF(AD24=0,0,('B - Schedule of Values Summary'!L24*AD24)-L24)</f>
        <v>0</v>
      </c>
      <c r="T24" s="230"/>
      <c r="U24" s="230"/>
      <c r="V24" s="231"/>
      <c r="W24" s="280">
        <f t="shared" si="1"/>
        <v>0</v>
      </c>
      <c r="X24" s="263"/>
      <c r="Y24" s="280">
        <f t="shared" si="2"/>
        <v>0</v>
      </c>
      <c r="Z24" s="263"/>
      <c r="AA24" s="65"/>
      <c r="AB24" s="65"/>
      <c r="AC24" s="6"/>
      <c r="AD24" s="7"/>
      <c r="AE24" s="91">
        <f>'B - Schedule of Values Summary'!U24</f>
        <v>0</v>
      </c>
      <c r="AF24" s="65"/>
      <c r="AG24" s="65"/>
      <c r="AH24" s="65"/>
      <c r="AI24" s="65"/>
      <c r="AJ24" s="65"/>
      <c r="AK24" s="65"/>
      <c r="AL24" s="65"/>
      <c r="AM24" s="65"/>
      <c r="AN24" s="65"/>
      <c r="AO24" s="65"/>
    </row>
    <row r="25" spans="1:41" ht="12.75" customHeight="1" x14ac:dyDescent="0.2">
      <c r="A25" s="56">
        <f t="shared" si="3"/>
        <v>14</v>
      </c>
      <c r="B25" s="89">
        <f>'B - Schedule of Values Summary'!B25</f>
        <v>0</v>
      </c>
      <c r="C25" s="54">
        <f>'B - Schedule of Values Summary'!C25</f>
        <v>0</v>
      </c>
      <c r="D25" s="301">
        <f>'B - Schedule of Values Summary'!D25</f>
        <v>0</v>
      </c>
      <c r="E25" s="239"/>
      <c r="F25" s="239"/>
      <c r="G25" s="239"/>
      <c r="H25" s="239"/>
      <c r="I25" s="263"/>
      <c r="J25" s="305"/>
      <c r="K25" s="231"/>
      <c r="L25" s="305"/>
      <c r="M25" s="231"/>
      <c r="N25" s="280">
        <f t="shared" si="0"/>
        <v>0</v>
      </c>
      <c r="O25" s="263"/>
      <c r="P25" s="90"/>
      <c r="Q25" s="278">
        <f>IF(AC25=0,0,('B - Schedule of Values Summary'!J25*AC25)-J25)</f>
        <v>0</v>
      </c>
      <c r="R25" s="231"/>
      <c r="S25" s="278">
        <f>IF(AD25=0,0,('B - Schedule of Values Summary'!L25*AD25)-L25)</f>
        <v>0</v>
      </c>
      <c r="T25" s="230"/>
      <c r="U25" s="230"/>
      <c r="V25" s="231"/>
      <c r="W25" s="280">
        <f t="shared" si="1"/>
        <v>0</v>
      </c>
      <c r="X25" s="263"/>
      <c r="Y25" s="280">
        <f t="shared" si="2"/>
        <v>0</v>
      </c>
      <c r="Z25" s="263"/>
      <c r="AA25" s="65"/>
      <c r="AB25" s="65"/>
      <c r="AC25" s="6"/>
      <c r="AD25" s="7"/>
      <c r="AE25" s="91">
        <f>'B - Schedule of Values Summary'!U25</f>
        <v>0</v>
      </c>
      <c r="AF25" s="65"/>
      <c r="AG25" s="65"/>
      <c r="AH25" s="65"/>
      <c r="AI25" s="65"/>
      <c r="AJ25" s="65"/>
      <c r="AK25" s="65"/>
      <c r="AL25" s="65"/>
      <c r="AM25" s="65"/>
      <c r="AN25" s="65"/>
      <c r="AO25" s="65"/>
    </row>
    <row r="26" spans="1:41" ht="12.75" customHeight="1" x14ac:dyDescent="0.2">
      <c r="A26" s="56">
        <f t="shared" si="3"/>
        <v>15</v>
      </c>
      <c r="B26" s="89">
        <f>'B - Schedule of Values Summary'!B26</f>
        <v>0</v>
      </c>
      <c r="C26" s="54">
        <f>'B - Schedule of Values Summary'!C26</f>
        <v>0</v>
      </c>
      <c r="D26" s="301">
        <f>'B - Schedule of Values Summary'!D26</f>
        <v>0</v>
      </c>
      <c r="E26" s="239"/>
      <c r="F26" s="239"/>
      <c r="G26" s="239"/>
      <c r="H26" s="239"/>
      <c r="I26" s="263"/>
      <c r="J26" s="305"/>
      <c r="K26" s="231"/>
      <c r="L26" s="305"/>
      <c r="M26" s="231"/>
      <c r="N26" s="280">
        <f t="shared" si="0"/>
        <v>0</v>
      </c>
      <c r="O26" s="263"/>
      <c r="P26" s="90"/>
      <c r="Q26" s="278">
        <f>IF(AC26=0,0,('B - Schedule of Values Summary'!J26*AC26)-J26)</f>
        <v>0</v>
      </c>
      <c r="R26" s="231"/>
      <c r="S26" s="278">
        <f>IF(AD26=0,0,('B - Schedule of Values Summary'!L26*AD26)-L26)</f>
        <v>0</v>
      </c>
      <c r="T26" s="230"/>
      <c r="U26" s="230"/>
      <c r="V26" s="231"/>
      <c r="W26" s="280">
        <f t="shared" si="1"/>
        <v>0</v>
      </c>
      <c r="X26" s="263"/>
      <c r="Y26" s="280">
        <f t="shared" si="2"/>
        <v>0</v>
      </c>
      <c r="Z26" s="263"/>
      <c r="AA26" s="65"/>
      <c r="AB26" s="65"/>
      <c r="AC26" s="6"/>
      <c r="AD26" s="7"/>
      <c r="AE26" s="91">
        <f>'B - Schedule of Values Summary'!U26</f>
        <v>0</v>
      </c>
      <c r="AF26" s="65"/>
      <c r="AG26" s="65"/>
      <c r="AH26" s="65"/>
      <c r="AI26" s="65"/>
      <c r="AJ26" s="65"/>
      <c r="AK26" s="65"/>
      <c r="AL26" s="65"/>
      <c r="AM26" s="65"/>
      <c r="AN26" s="65"/>
      <c r="AO26" s="65"/>
    </row>
    <row r="27" spans="1:41" ht="12.75" customHeight="1" x14ac:dyDescent="0.2">
      <c r="A27" s="56">
        <f t="shared" si="3"/>
        <v>16</v>
      </c>
      <c r="B27" s="89">
        <f>'B - Schedule of Values Summary'!B27</f>
        <v>0</v>
      </c>
      <c r="C27" s="54">
        <f>'B - Schedule of Values Summary'!C27</f>
        <v>0</v>
      </c>
      <c r="D27" s="301">
        <f>'B - Schedule of Values Summary'!D27</f>
        <v>0</v>
      </c>
      <c r="E27" s="239"/>
      <c r="F27" s="239"/>
      <c r="G27" s="239"/>
      <c r="H27" s="239"/>
      <c r="I27" s="263"/>
      <c r="J27" s="305"/>
      <c r="K27" s="231"/>
      <c r="L27" s="305"/>
      <c r="M27" s="231"/>
      <c r="N27" s="280">
        <f t="shared" si="0"/>
        <v>0</v>
      </c>
      <c r="O27" s="263"/>
      <c r="P27" s="90"/>
      <c r="Q27" s="278">
        <f>IF(AC27=0,0,('B - Schedule of Values Summary'!J27*AC27)-J27)</f>
        <v>0</v>
      </c>
      <c r="R27" s="231"/>
      <c r="S27" s="278">
        <f>IF(AD27=0,0,('B - Schedule of Values Summary'!L27*AD27)-L27)</f>
        <v>0</v>
      </c>
      <c r="T27" s="230"/>
      <c r="U27" s="230"/>
      <c r="V27" s="231"/>
      <c r="W27" s="280">
        <f t="shared" si="1"/>
        <v>0</v>
      </c>
      <c r="X27" s="263"/>
      <c r="Y27" s="280">
        <f t="shared" si="2"/>
        <v>0</v>
      </c>
      <c r="Z27" s="263"/>
      <c r="AA27" s="65"/>
      <c r="AB27" s="65"/>
      <c r="AC27" s="6"/>
      <c r="AD27" s="7"/>
      <c r="AE27" s="91">
        <f>'B - Schedule of Values Summary'!U27</f>
        <v>0</v>
      </c>
      <c r="AF27" s="65"/>
      <c r="AG27" s="65"/>
      <c r="AH27" s="65"/>
      <c r="AI27" s="65"/>
      <c r="AJ27" s="65"/>
      <c r="AK27" s="65"/>
      <c r="AL27" s="65"/>
      <c r="AM27" s="65"/>
      <c r="AN27" s="65"/>
      <c r="AO27" s="65"/>
    </row>
    <row r="28" spans="1:41" ht="12.75" customHeight="1" x14ac:dyDescent="0.2">
      <c r="A28" s="56">
        <f t="shared" si="3"/>
        <v>17</v>
      </c>
      <c r="B28" s="89">
        <f>'B - Schedule of Values Summary'!B28</f>
        <v>0</v>
      </c>
      <c r="C28" s="54">
        <f>'B - Schedule of Values Summary'!C28</f>
        <v>0</v>
      </c>
      <c r="D28" s="301">
        <f>'B - Schedule of Values Summary'!D28</f>
        <v>0</v>
      </c>
      <c r="E28" s="239"/>
      <c r="F28" s="239"/>
      <c r="G28" s="239"/>
      <c r="H28" s="239"/>
      <c r="I28" s="263"/>
      <c r="J28" s="305"/>
      <c r="K28" s="231"/>
      <c r="L28" s="305"/>
      <c r="M28" s="231"/>
      <c r="N28" s="280">
        <f t="shared" si="0"/>
        <v>0</v>
      </c>
      <c r="O28" s="263"/>
      <c r="P28" s="90"/>
      <c r="Q28" s="278">
        <f>IF(AC28=0,0,('B - Schedule of Values Summary'!J28*AC28)-J28)</f>
        <v>0</v>
      </c>
      <c r="R28" s="231"/>
      <c r="S28" s="278">
        <f>IF(AD28=0,0,('B - Schedule of Values Summary'!L28*AD28)-L28)</f>
        <v>0</v>
      </c>
      <c r="T28" s="230"/>
      <c r="U28" s="230"/>
      <c r="V28" s="231"/>
      <c r="W28" s="280">
        <f t="shared" si="1"/>
        <v>0</v>
      </c>
      <c r="X28" s="263"/>
      <c r="Y28" s="280">
        <f t="shared" si="2"/>
        <v>0</v>
      </c>
      <c r="Z28" s="263"/>
      <c r="AA28" s="65"/>
      <c r="AB28" s="65"/>
      <c r="AC28" s="6"/>
      <c r="AD28" s="7"/>
      <c r="AE28" s="91">
        <f>'B - Schedule of Values Summary'!U28</f>
        <v>0</v>
      </c>
      <c r="AF28" s="65"/>
      <c r="AG28" s="65"/>
      <c r="AH28" s="65"/>
      <c r="AI28" s="65"/>
      <c r="AJ28" s="65"/>
      <c r="AK28" s="65"/>
      <c r="AL28" s="65"/>
      <c r="AM28" s="65"/>
      <c r="AN28" s="65"/>
      <c r="AO28" s="65"/>
    </row>
    <row r="29" spans="1:41" ht="12.75" customHeight="1" x14ac:dyDescent="0.2">
      <c r="A29" s="56">
        <f t="shared" si="3"/>
        <v>18</v>
      </c>
      <c r="B29" s="89">
        <f>'B - Schedule of Values Summary'!B29</f>
        <v>0</v>
      </c>
      <c r="C29" s="54">
        <f>'B - Schedule of Values Summary'!C29</f>
        <v>0</v>
      </c>
      <c r="D29" s="301">
        <f>'B - Schedule of Values Summary'!D29</f>
        <v>0</v>
      </c>
      <c r="E29" s="239"/>
      <c r="F29" s="239"/>
      <c r="G29" s="239"/>
      <c r="H29" s="239"/>
      <c r="I29" s="263"/>
      <c r="J29" s="305"/>
      <c r="K29" s="231"/>
      <c r="L29" s="305"/>
      <c r="M29" s="231"/>
      <c r="N29" s="280">
        <f t="shared" si="0"/>
        <v>0</v>
      </c>
      <c r="O29" s="263"/>
      <c r="P29" s="90"/>
      <c r="Q29" s="278">
        <f>IF(AC29=0,0,('B - Schedule of Values Summary'!J29*AC29)-J29)</f>
        <v>0</v>
      </c>
      <c r="R29" s="231"/>
      <c r="S29" s="278">
        <f>IF(AD29=0,0,('B - Schedule of Values Summary'!L29*AD29)-L29)</f>
        <v>0</v>
      </c>
      <c r="T29" s="230"/>
      <c r="U29" s="230"/>
      <c r="V29" s="231"/>
      <c r="W29" s="280">
        <f t="shared" si="1"/>
        <v>0</v>
      </c>
      <c r="X29" s="263"/>
      <c r="Y29" s="280">
        <f t="shared" si="2"/>
        <v>0</v>
      </c>
      <c r="Z29" s="263"/>
      <c r="AA29" s="65"/>
      <c r="AB29" s="65"/>
      <c r="AC29" s="6"/>
      <c r="AD29" s="7"/>
      <c r="AE29" s="91">
        <f>'B - Schedule of Values Summary'!U29</f>
        <v>0</v>
      </c>
      <c r="AF29" s="65"/>
      <c r="AG29" s="65"/>
      <c r="AH29" s="65"/>
      <c r="AI29" s="65"/>
      <c r="AJ29" s="65"/>
      <c r="AK29" s="65"/>
      <c r="AL29" s="65"/>
      <c r="AM29" s="65"/>
      <c r="AN29" s="65"/>
      <c r="AO29" s="65"/>
    </row>
    <row r="30" spans="1:41" ht="12.75" customHeight="1" x14ac:dyDescent="0.2">
      <c r="A30" s="56">
        <f t="shared" si="3"/>
        <v>19</v>
      </c>
      <c r="B30" s="89">
        <f>'B - Schedule of Values Summary'!B30</f>
        <v>0</v>
      </c>
      <c r="C30" s="54">
        <f>'B - Schedule of Values Summary'!C30</f>
        <v>0</v>
      </c>
      <c r="D30" s="301">
        <f>'B - Schedule of Values Summary'!D30</f>
        <v>0</v>
      </c>
      <c r="E30" s="239"/>
      <c r="F30" s="239"/>
      <c r="G30" s="239"/>
      <c r="H30" s="239"/>
      <c r="I30" s="263"/>
      <c r="J30" s="305"/>
      <c r="K30" s="231"/>
      <c r="L30" s="305"/>
      <c r="M30" s="231"/>
      <c r="N30" s="280">
        <f t="shared" si="0"/>
        <v>0</v>
      </c>
      <c r="O30" s="263"/>
      <c r="P30" s="90"/>
      <c r="Q30" s="278">
        <f>IF(AC30=0,0,('B - Schedule of Values Summary'!J30*AC30)-J30)</f>
        <v>0</v>
      </c>
      <c r="R30" s="231"/>
      <c r="S30" s="278">
        <f>IF(AD30=0,0,('B - Schedule of Values Summary'!L30*AD30)-L30)</f>
        <v>0</v>
      </c>
      <c r="T30" s="230"/>
      <c r="U30" s="230"/>
      <c r="V30" s="231"/>
      <c r="W30" s="280">
        <f t="shared" si="1"/>
        <v>0</v>
      </c>
      <c r="X30" s="263"/>
      <c r="Y30" s="280">
        <f t="shared" si="2"/>
        <v>0</v>
      </c>
      <c r="Z30" s="263"/>
      <c r="AA30" s="65"/>
      <c r="AB30" s="65"/>
      <c r="AC30" s="6"/>
      <c r="AD30" s="7"/>
      <c r="AE30" s="91">
        <f>'B - Schedule of Values Summary'!U30</f>
        <v>0</v>
      </c>
      <c r="AF30" s="65"/>
      <c r="AG30" s="65"/>
      <c r="AH30" s="65"/>
      <c r="AI30" s="65"/>
      <c r="AJ30" s="65"/>
      <c r="AK30" s="65"/>
      <c r="AL30" s="65"/>
      <c r="AM30" s="65"/>
      <c r="AN30" s="65"/>
      <c r="AO30" s="65"/>
    </row>
    <row r="31" spans="1:41" ht="12.75" customHeight="1" x14ac:dyDescent="0.2">
      <c r="A31" s="56">
        <f t="shared" si="3"/>
        <v>20</v>
      </c>
      <c r="B31" s="89">
        <f>'B - Schedule of Values Summary'!B31</f>
        <v>0</v>
      </c>
      <c r="C31" s="54">
        <f>'B - Schedule of Values Summary'!C31</f>
        <v>0</v>
      </c>
      <c r="D31" s="301">
        <f>'B - Schedule of Values Summary'!D31</f>
        <v>0</v>
      </c>
      <c r="E31" s="239"/>
      <c r="F31" s="239"/>
      <c r="G31" s="239"/>
      <c r="H31" s="239"/>
      <c r="I31" s="263"/>
      <c r="J31" s="305"/>
      <c r="K31" s="231"/>
      <c r="L31" s="305"/>
      <c r="M31" s="231"/>
      <c r="N31" s="280">
        <f t="shared" si="0"/>
        <v>0</v>
      </c>
      <c r="O31" s="263"/>
      <c r="P31" s="90"/>
      <c r="Q31" s="278">
        <f>IF(AC31=0,0,('B - Schedule of Values Summary'!J31*AC31)-J31)</f>
        <v>0</v>
      </c>
      <c r="R31" s="231"/>
      <c r="S31" s="278">
        <f>IF(AD31=0,0,('B - Schedule of Values Summary'!L31*AD31)-L31)</f>
        <v>0</v>
      </c>
      <c r="T31" s="230"/>
      <c r="U31" s="230"/>
      <c r="V31" s="231"/>
      <c r="W31" s="280">
        <f t="shared" si="1"/>
        <v>0</v>
      </c>
      <c r="X31" s="263"/>
      <c r="Y31" s="280">
        <f t="shared" si="2"/>
        <v>0</v>
      </c>
      <c r="Z31" s="263"/>
      <c r="AA31" s="65"/>
      <c r="AB31" s="65"/>
      <c r="AC31" s="6"/>
      <c r="AD31" s="7"/>
      <c r="AE31" s="91">
        <f>'B - Schedule of Values Summary'!U31</f>
        <v>0</v>
      </c>
      <c r="AF31" s="65"/>
      <c r="AG31" s="65"/>
      <c r="AH31" s="65"/>
      <c r="AI31" s="65"/>
      <c r="AJ31" s="65"/>
      <c r="AK31" s="65"/>
      <c r="AL31" s="65"/>
      <c r="AM31" s="65"/>
      <c r="AN31" s="65"/>
      <c r="AO31" s="65"/>
    </row>
    <row r="32" spans="1:41" ht="12.75" customHeight="1" x14ac:dyDescent="0.2">
      <c r="A32" s="56">
        <f t="shared" si="3"/>
        <v>21</v>
      </c>
      <c r="B32" s="89">
        <f>'B - Schedule of Values Summary'!B32</f>
        <v>0</v>
      </c>
      <c r="C32" s="54">
        <f>'B - Schedule of Values Summary'!C32</f>
        <v>0</v>
      </c>
      <c r="D32" s="301">
        <f>'B - Schedule of Values Summary'!D32</f>
        <v>0</v>
      </c>
      <c r="E32" s="239"/>
      <c r="F32" s="239"/>
      <c r="G32" s="239"/>
      <c r="H32" s="239"/>
      <c r="I32" s="263"/>
      <c r="J32" s="305"/>
      <c r="K32" s="231"/>
      <c r="L32" s="305"/>
      <c r="M32" s="231"/>
      <c r="N32" s="280">
        <f t="shared" si="0"/>
        <v>0</v>
      </c>
      <c r="O32" s="263"/>
      <c r="P32" s="90"/>
      <c r="Q32" s="278">
        <f>IF(AC32=0,0,('B - Schedule of Values Summary'!J32*AC32)-J32)</f>
        <v>0</v>
      </c>
      <c r="R32" s="231"/>
      <c r="S32" s="278">
        <f>IF(AD32=0,0,('B - Schedule of Values Summary'!L32*AD32)-L32)</f>
        <v>0</v>
      </c>
      <c r="T32" s="230"/>
      <c r="U32" s="230"/>
      <c r="V32" s="231"/>
      <c r="W32" s="280">
        <f t="shared" si="1"/>
        <v>0</v>
      </c>
      <c r="X32" s="263"/>
      <c r="Y32" s="280">
        <f t="shared" si="2"/>
        <v>0</v>
      </c>
      <c r="Z32" s="263"/>
      <c r="AA32" s="65"/>
      <c r="AB32" s="65"/>
      <c r="AC32" s="6"/>
      <c r="AD32" s="7"/>
      <c r="AE32" s="91">
        <f>'B - Schedule of Values Summary'!U32</f>
        <v>0</v>
      </c>
      <c r="AF32" s="65"/>
      <c r="AG32" s="65"/>
      <c r="AH32" s="65"/>
      <c r="AI32" s="65"/>
      <c r="AJ32" s="65"/>
      <c r="AK32" s="65"/>
      <c r="AL32" s="65"/>
      <c r="AM32" s="65"/>
      <c r="AN32" s="65"/>
      <c r="AO32" s="65"/>
    </row>
    <row r="33" spans="1:41" ht="12.75" customHeight="1" x14ac:dyDescent="0.2">
      <c r="A33" s="56">
        <f t="shared" si="3"/>
        <v>22</v>
      </c>
      <c r="B33" s="89">
        <f>'B - Schedule of Values Summary'!B33</f>
        <v>0</v>
      </c>
      <c r="C33" s="54">
        <f>'B - Schedule of Values Summary'!C33</f>
        <v>0</v>
      </c>
      <c r="D33" s="301">
        <f>'B - Schedule of Values Summary'!D33</f>
        <v>0</v>
      </c>
      <c r="E33" s="239"/>
      <c r="F33" s="239"/>
      <c r="G33" s="239"/>
      <c r="H33" s="239"/>
      <c r="I33" s="263"/>
      <c r="J33" s="305"/>
      <c r="K33" s="231"/>
      <c r="L33" s="305"/>
      <c r="M33" s="231"/>
      <c r="N33" s="280">
        <f t="shared" si="0"/>
        <v>0</v>
      </c>
      <c r="O33" s="263"/>
      <c r="P33" s="90"/>
      <c r="Q33" s="278">
        <f>IF(AC33=0,0,('B - Schedule of Values Summary'!J33*AC33)-J33)</f>
        <v>0</v>
      </c>
      <c r="R33" s="231"/>
      <c r="S33" s="278">
        <f>IF(AD33=0,0,('B - Schedule of Values Summary'!L33*AD33)-L33)</f>
        <v>0</v>
      </c>
      <c r="T33" s="230"/>
      <c r="U33" s="230"/>
      <c r="V33" s="231"/>
      <c r="W33" s="280">
        <f t="shared" si="1"/>
        <v>0</v>
      </c>
      <c r="X33" s="263"/>
      <c r="Y33" s="280">
        <f t="shared" si="2"/>
        <v>0</v>
      </c>
      <c r="Z33" s="263"/>
      <c r="AA33" s="65"/>
      <c r="AB33" s="65"/>
      <c r="AC33" s="6"/>
      <c r="AD33" s="7"/>
      <c r="AE33" s="91">
        <f>'B - Schedule of Values Summary'!U33</f>
        <v>0</v>
      </c>
      <c r="AF33" s="65"/>
      <c r="AG33" s="65"/>
      <c r="AH33" s="65"/>
      <c r="AI33" s="65"/>
      <c r="AJ33" s="65"/>
      <c r="AK33" s="65"/>
      <c r="AL33" s="65"/>
      <c r="AM33" s="65"/>
      <c r="AN33" s="65"/>
      <c r="AO33" s="65"/>
    </row>
    <row r="34" spans="1:41" ht="12.75" customHeight="1" x14ac:dyDescent="0.2">
      <c r="A34" s="56">
        <f t="shared" si="3"/>
        <v>23</v>
      </c>
      <c r="B34" s="89">
        <f>'B - Schedule of Values Summary'!B34</f>
        <v>0</v>
      </c>
      <c r="C34" s="54">
        <f>'B - Schedule of Values Summary'!C34</f>
        <v>0</v>
      </c>
      <c r="D34" s="302">
        <f>'B - Schedule of Values Summary'!D34</f>
        <v>0</v>
      </c>
      <c r="E34" s="303"/>
      <c r="F34" s="303"/>
      <c r="G34" s="303"/>
      <c r="H34" s="303"/>
      <c r="I34" s="304"/>
      <c r="J34" s="308"/>
      <c r="K34" s="309"/>
      <c r="L34" s="308"/>
      <c r="M34" s="309"/>
      <c r="N34" s="306">
        <f t="shared" si="0"/>
        <v>0</v>
      </c>
      <c r="O34" s="304"/>
      <c r="P34" s="90"/>
      <c r="Q34" s="278">
        <f>IF(AC34=0,0,('B - Schedule of Values Summary'!J34*AC34)-J34)</f>
        <v>0</v>
      </c>
      <c r="R34" s="231"/>
      <c r="S34" s="278">
        <f>IF(AD34=0,0,('B - Schedule of Values Summary'!L34*AD34)-L34)</f>
        <v>0</v>
      </c>
      <c r="T34" s="230"/>
      <c r="U34" s="230"/>
      <c r="V34" s="231"/>
      <c r="W34" s="316">
        <f t="shared" si="1"/>
        <v>0</v>
      </c>
      <c r="X34" s="304"/>
      <c r="Y34" s="306">
        <f t="shared" si="2"/>
        <v>0</v>
      </c>
      <c r="Z34" s="304"/>
      <c r="AA34" s="65"/>
      <c r="AB34" s="65"/>
      <c r="AC34" s="8"/>
      <c r="AD34" s="9"/>
      <c r="AE34" s="92">
        <f>'B - Schedule of Values Summary'!U34</f>
        <v>0</v>
      </c>
      <c r="AF34" s="65"/>
      <c r="AG34" s="65"/>
      <c r="AH34" s="65"/>
      <c r="AI34" s="65"/>
      <c r="AJ34" s="65"/>
      <c r="AK34" s="65"/>
      <c r="AL34" s="65"/>
      <c r="AM34" s="65"/>
      <c r="AN34" s="65"/>
      <c r="AO34" s="65"/>
    </row>
    <row r="35" spans="1:41" ht="12.75" customHeight="1" x14ac:dyDescent="0.2">
      <c r="A35" s="295" t="s">
        <v>158</v>
      </c>
      <c r="B35" s="296"/>
      <c r="C35" s="296"/>
      <c r="D35" s="296"/>
      <c r="E35" s="296"/>
      <c r="F35" s="296"/>
      <c r="G35" s="296"/>
      <c r="H35" s="296"/>
      <c r="I35" s="267"/>
      <c r="J35" s="266">
        <f>SUM(J12:J34)</f>
        <v>0</v>
      </c>
      <c r="K35" s="267"/>
      <c r="L35" s="266">
        <f>SUM(L12:L34)</f>
        <v>0</v>
      </c>
      <c r="M35" s="267"/>
      <c r="N35" s="266">
        <f>SUM(N12:N34)</f>
        <v>0</v>
      </c>
      <c r="O35" s="267"/>
      <c r="P35" s="58"/>
      <c r="Q35" s="266">
        <f>SUM(Q12:Q34)</f>
        <v>0</v>
      </c>
      <c r="R35" s="267"/>
      <c r="S35" s="307">
        <f>SUM(S12:S34)</f>
        <v>0</v>
      </c>
      <c r="T35" s="296"/>
      <c r="U35" s="296"/>
      <c r="V35" s="267"/>
      <c r="W35" s="266">
        <f>SUM(W12:W34)</f>
        <v>0</v>
      </c>
      <c r="X35" s="267"/>
      <c r="Y35" s="266">
        <f>SUM(Y12:Y34)</f>
        <v>0</v>
      </c>
      <c r="Z35" s="267"/>
      <c r="AA35" s="93"/>
      <c r="AB35" s="93"/>
      <c r="AC35" s="65"/>
      <c r="AD35" s="65"/>
      <c r="AE35" s="65"/>
      <c r="AF35" s="65"/>
      <c r="AG35" s="65"/>
      <c r="AH35" s="65"/>
      <c r="AI35" s="65"/>
      <c r="AJ35" s="65"/>
      <c r="AK35" s="65"/>
      <c r="AL35" s="65"/>
      <c r="AM35" s="65"/>
      <c r="AN35" s="65"/>
      <c r="AO35" s="65"/>
    </row>
    <row r="36" spans="1:41" ht="14.25" customHeight="1" x14ac:dyDescent="0.2">
      <c r="A36" s="294" t="str">
        <f>IF(SVSLastPage=AA7,"Grand Total Final Sheet Only","")</f>
        <v/>
      </c>
      <c r="B36" s="186"/>
      <c r="C36" s="186"/>
      <c r="D36" s="186"/>
      <c r="E36" s="186"/>
      <c r="F36" s="186"/>
      <c r="G36" s="186"/>
      <c r="H36" s="186"/>
      <c r="I36" s="293"/>
      <c r="J36" s="268">
        <f>IF(SVSLastPage=AA7,$J$138,0)</f>
        <v>0</v>
      </c>
      <c r="K36" s="269"/>
      <c r="L36" s="268">
        <f>IF(SVSLastPage=AA7,$L$138,0)</f>
        <v>0</v>
      </c>
      <c r="M36" s="269"/>
      <c r="N36" s="268">
        <f>IF(SVSLastPage=AA7,$N$138,0)</f>
        <v>0</v>
      </c>
      <c r="O36" s="269"/>
      <c r="P36" s="60"/>
      <c r="Q36" s="268">
        <f>IF(SVSLastPage=AA7,$Q138,0)</f>
        <v>0</v>
      </c>
      <c r="R36" s="269"/>
      <c r="S36" s="268">
        <f>IF(SVSLastPage=AA7,$S$138,0)</f>
        <v>0</v>
      </c>
      <c r="T36" s="202"/>
      <c r="U36" s="202"/>
      <c r="V36" s="269"/>
      <c r="W36" s="268">
        <f>IF(SVSLastPage=AA7,$W$138,0)</f>
        <v>0</v>
      </c>
      <c r="X36" s="269"/>
      <c r="Y36" s="268">
        <f>IF(SVSLastPage=AA7,$Y$138,0)</f>
        <v>0</v>
      </c>
      <c r="Z36" s="269"/>
      <c r="AA36" s="65"/>
      <c r="AB36" s="65"/>
      <c r="AC36" s="65"/>
      <c r="AD36" s="65"/>
      <c r="AE36" s="65"/>
      <c r="AF36" s="65"/>
      <c r="AG36" s="65"/>
      <c r="AH36" s="65"/>
      <c r="AI36" s="65"/>
      <c r="AJ36" s="65"/>
      <c r="AK36" s="65"/>
      <c r="AL36" s="65"/>
      <c r="AM36" s="65"/>
      <c r="AN36" s="65"/>
      <c r="AO36" s="65"/>
    </row>
    <row r="37" spans="1:41" ht="14.25" customHeight="1" x14ac:dyDescent="0.2">
      <c r="A37" s="24" t="str">
        <f>FormNumber</f>
        <v>F330-02</v>
      </c>
      <c r="B37" s="61"/>
      <c r="C37" s="61"/>
      <c r="D37" s="61"/>
      <c r="E37" s="61"/>
      <c r="F37" s="61"/>
      <c r="G37" s="61"/>
      <c r="H37" s="61"/>
      <c r="I37" s="61"/>
      <c r="J37" s="62"/>
      <c r="K37" s="62"/>
      <c r="L37" s="62"/>
      <c r="M37" s="282" t="str">
        <f>FormVersion</f>
        <v>2015-SEP</v>
      </c>
      <c r="N37" s="191"/>
      <c r="O37" s="62"/>
      <c r="P37" s="63"/>
      <c r="Q37" s="62"/>
      <c r="R37" s="62"/>
      <c r="S37" s="62"/>
      <c r="T37" s="62"/>
      <c r="U37" s="62"/>
      <c r="V37" s="62"/>
      <c r="W37" s="62"/>
      <c r="X37" s="62"/>
      <c r="Y37" s="62"/>
      <c r="Z37" s="64" t="str">
        <f>"Section C - Schedule of Values Details, Page "&amp;AA7&amp;" of "&amp;SVSLastPage</f>
        <v>Section C - Schedule of Values Details, Page 1 of 0</v>
      </c>
      <c r="AA37" s="65"/>
      <c r="AB37" s="65"/>
      <c r="AC37" s="65"/>
      <c r="AD37" s="65"/>
      <c r="AE37" s="65"/>
      <c r="AF37" s="65"/>
      <c r="AG37" s="65"/>
      <c r="AH37" s="65"/>
      <c r="AI37" s="65"/>
      <c r="AJ37" s="65"/>
      <c r="AK37" s="65"/>
      <c r="AL37" s="65"/>
      <c r="AM37" s="65"/>
      <c r="AN37" s="65"/>
      <c r="AO37" s="65"/>
    </row>
    <row r="38" spans="1:41" ht="18" customHeight="1" x14ac:dyDescent="0.25">
      <c r="A38" s="71" t="s">
        <v>110</v>
      </c>
      <c r="B38" s="71"/>
      <c r="C38" s="71"/>
      <c r="D38" s="71"/>
      <c r="E38" s="71"/>
      <c r="F38" s="71"/>
      <c r="G38" s="281">
        <f>ContractorName</f>
        <v>0</v>
      </c>
      <c r="H38" s="205"/>
      <c r="I38" s="205"/>
      <c r="J38" s="205"/>
      <c r="K38" s="205"/>
      <c r="L38" s="205"/>
      <c r="M38" s="71"/>
      <c r="N38" s="71" t="s">
        <v>57</v>
      </c>
      <c r="O38" s="71"/>
      <c r="P38" s="71"/>
      <c r="Q38" s="276">
        <f>ContractNumber</f>
        <v>0</v>
      </c>
      <c r="R38" s="205"/>
      <c r="S38" s="205"/>
      <c r="T38" s="205"/>
      <c r="U38" s="205"/>
      <c r="V38" s="65"/>
      <c r="W38" s="22" t="s">
        <v>159</v>
      </c>
      <c r="X38" s="71"/>
      <c r="Y38" s="65"/>
      <c r="Z38" s="65"/>
      <c r="AA38" s="65"/>
      <c r="AB38" s="65"/>
      <c r="AC38" s="65"/>
      <c r="AD38" s="65"/>
      <c r="AE38" s="65"/>
      <c r="AF38" s="65"/>
      <c r="AG38" s="65"/>
      <c r="AH38" s="65"/>
      <c r="AI38" s="65"/>
      <c r="AJ38" s="65"/>
      <c r="AK38" s="65"/>
      <c r="AL38" s="65"/>
      <c r="AM38" s="65"/>
      <c r="AN38" s="65"/>
      <c r="AO38" s="65"/>
    </row>
    <row r="39" spans="1:41" ht="18" customHeight="1" x14ac:dyDescent="0.25">
      <c r="A39" s="208" t="s">
        <v>112</v>
      </c>
      <c r="B39" s="184"/>
      <c r="C39" s="184"/>
      <c r="D39" s="184"/>
      <c r="E39" s="184"/>
      <c r="F39" s="184"/>
      <c r="G39" s="288">
        <f>ProjectName1</f>
        <v>0</v>
      </c>
      <c r="H39" s="239"/>
      <c r="I39" s="239"/>
      <c r="J39" s="239"/>
      <c r="K39" s="239"/>
      <c r="L39" s="239"/>
      <c r="M39" s="71"/>
      <c r="N39" s="208"/>
      <c r="O39" s="184"/>
      <c r="P39" s="71"/>
      <c r="Q39" s="208"/>
      <c r="R39" s="184"/>
      <c r="S39" s="184"/>
      <c r="T39" s="184"/>
      <c r="U39" s="184"/>
      <c r="V39" s="71"/>
      <c r="W39" s="70" t="s">
        <v>160</v>
      </c>
      <c r="X39" s="74"/>
      <c r="Y39" s="66"/>
      <c r="Z39" s="65"/>
      <c r="AA39" s="65"/>
      <c r="AB39" s="65"/>
      <c r="AC39" s="65"/>
      <c r="AD39" s="65"/>
      <c r="AE39" s="65"/>
      <c r="AF39" s="65"/>
      <c r="AG39" s="65"/>
      <c r="AH39" s="65"/>
      <c r="AI39" s="65"/>
      <c r="AJ39" s="65"/>
      <c r="AK39" s="65"/>
      <c r="AL39" s="65"/>
      <c r="AM39" s="65"/>
      <c r="AN39" s="65"/>
      <c r="AO39" s="65"/>
    </row>
    <row r="40" spans="1:41" ht="18" customHeight="1" x14ac:dyDescent="0.2">
      <c r="A40" s="208"/>
      <c r="B40" s="184"/>
      <c r="C40" s="184"/>
      <c r="D40" s="184"/>
      <c r="E40" s="184"/>
      <c r="F40" s="184"/>
      <c r="G40" s="318">
        <f>ProjectName2</f>
        <v>0</v>
      </c>
      <c r="H40" s="211"/>
      <c r="I40" s="211"/>
      <c r="J40" s="211"/>
      <c r="K40" s="211"/>
      <c r="L40" s="211"/>
      <c r="M40" s="71"/>
      <c r="N40" s="71" t="s">
        <v>58</v>
      </c>
      <c r="O40" s="71"/>
      <c r="P40" s="71"/>
      <c r="Q40" s="276">
        <f>AlternateNumber</f>
        <v>0</v>
      </c>
      <c r="R40" s="205"/>
      <c r="S40" s="205"/>
      <c r="T40" s="205"/>
      <c r="U40" s="205"/>
      <c r="V40" s="65"/>
      <c r="W40" s="78" t="s">
        <v>59</v>
      </c>
      <c r="X40" s="65"/>
      <c r="Y40" s="204">
        <f>RequestNumber</f>
        <v>0</v>
      </c>
      <c r="Z40" s="205"/>
      <c r="AA40" s="65"/>
      <c r="AB40" s="65"/>
      <c r="AC40" s="65"/>
      <c r="AD40" s="65"/>
      <c r="AE40" s="65"/>
      <c r="AF40" s="65"/>
      <c r="AG40" s="65"/>
      <c r="AH40" s="65"/>
      <c r="AI40" s="65"/>
      <c r="AJ40" s="65"/>
      <c r="AK40" s="65"/>
      <c r="AL40" s="65"/>
      <c r="AM40" s="65"/>
      <c r="AN40" s="65"/>
      <c r="AO40" s="65"/>
    </row>
    <row r="41" spans="1:41" ht="18" customHeight="1" x14ac:dyDescent="0.2">
      <c r="A41" s="71" t="s">
        <v>114</v>
      </c>
      <c r="B41" s="71"/>
      <c r="C41" s="71"/>
      <c r="D41" s="71"/>
      <c r="E41" s="71"/>
      <c r="F41" s="71"/>
      <c r="G41" s="283">
        <f>ProjectLocation</f>
        <v>0</v>
      </c>
      <c r="H41" s="239"/>
      <c r="I41" s="239"/>
      <c r="J41" s="239"/>
      <c r="K41" s="239"/>
      <c r="L41" s="239"/>
      <c r="M41" s="208"/>
      <c r="N41" s="184"/>
      <c r="O41" s="184"/>
      <c r="P41" s="184"/>
      <c r="Q41" s="184"/>
      <c r="R41" s="184"/>
      <c r="S41" s="184"/>
      <c r="T41" s="184"/>
      <c r="U41" s="184"/>
      <c r="V41" s="184"/>
      <c r="W41" s="71" t="s">
        <v>61</v>
      </c>
      <c r="X41" s="77">
        <f>X7+1</f>
        <v>3</v>
      </c>
      <c r="Y41" s="43" t="s">
        <v>115</v>
      </c>
      <c r="Z41" s="72">
        <f>LastPage</f>
        <v>1</v>
      </c>
      <c r="AA41" s="65">
        <f>AA7+1</f>
        <v>2</v>
      </c>
      <c r="AB41" s="65"/>
      <c r="AC41" s="65"/>
      <c r="AD41" s="65"/>
      <c r="AE41" s="65"/>
      <c r="AF41" s="65"/>
      <c r="AG41" s="65"/>
      <c r="AH41" s="65"/>
      <c r="AI41" s="65"/>
      <c r="AJ41" s="65"/>
      <c r="AK41" s="65"/>
      <c r="AL41" s="65"/>
      <c r="AM41" s="65"/>
      <c r="AN41" s="65"/>
      <c r="AO41" s="65"/>
    </row>
    <row r="42" spans="1:41" ht="15" customHeight="1" x14ac:dyDescent="0.2">
      <c r="A42" s="319"/>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65"/>
      <c r="AB42" s="65"/>
      <c r="AC42" s="65"/>
      <c r="AD42" s="65"/>
      <c r="AE42" s="65"/>
      <c r="AF42" s="65"/>
      <c r="AG42" s="65"/>
      <c r="AH42" s="65"/>
      <c r="AI42" s="65"/>
      <c r="AJ42" s="65"/>
      <c r="AK42" s="65"/>
      <c r="AL42" s="65"/>
      <c r="AM42" s="65"/>
      <c r="AN42" s="65"/>
      <c r="AO42" s="65"/>
    </row>
    <row r="43" spans="1:41" ht="12.75" customHeight="1" x14ac:dyDescent="0.2">
      <c r="A43" s="80"/>
      <c r="B43" s="285" t="s">
        <v>120</v>
      </c>
      <c r="C43" s="285" t="s">
        <v>116</v>
      </c>
      <c r="D43" s="190"/>
      <c r="E43" s="191"/>
      <c r="F43" s="191"/>
      <c r="G43" s="191"/>
      <c r="H43" s="191"/>
      <c r="I43" s="287"/>
      <c r="J43" s="274" t="s">
        <v>161</v>
      </c>
      <c r="K43" s="265"/>
      <c r="L43" s="265"/>
      <c r="M43" s="265"/>
      <c r="N43" s="265"/>
      <c r="O43" s="275"/>
      <c r="P43" s="48"/>
      <c r="Q43" s="274" t="s">
        <v>118</v>
      </c>
      <c r="R43" s="265"/>
      <c r="S43" s="265"/>
      <c r="T43" s="265"/>
      <c r="U43" s="265"/>
      <c r="V43" s="265"/>
      <c r="W43" s="265"/>
      <c r="X43" s="265"/>
      <c r="Y43" s="265"/>
      <c r="Z43" s="275"/>
      <c r="AA43" s="65"/>
      <c r="AB43" s="65"/>
      <c r="AC43" s="310" t="s">
        <v>162</v>
      </c>
      <c r="AD43" s="191"/>
      <c r="AE43" s="311"/>
      <c r="AF43" s="65"/>
      <c r="AG43" s="65"/>
      <c r="AH43" s="65"/>
      <c r="AI43" s="65"/>
      <c r="AJ43" s="65"/>
      <c r="AK43" s="65"/>
      <c r="AL43" s="65"/>
      <c r="AM43" s="65"/>
      <c r="AN43" s="65"/>
      <c r="AO43" s="65"/>
    </row>
    <row r="44" spans="1:41" ht="12.75" customHeight="1" x14ac:dyDescent="0.2">
      <c r="A44" s="49" t="s">
        <v>119</v>
      </c>
      <c r="B44" s="286"/>
      <c r="C44" s="286"/>
      <c r="D44" s="204" t="s">
        <v>121</v>
      </c>
      <c r="E44" s="205"/>
      <c r="F44" s="205"/>
      <c r="G44" s="205"/>
      <c r="H44" s="205"/>
      <c r="I44" s="261"/>
      <c r="J44" s="284" t="s">
        <v>122</v>
      </c>
      <c r="K44" s="263"/>
      <c r="L44" s="284" t="s">
        <v>123</v>
      </c>
      <c r="M44" s="263"/>
      <c r="N44" s="284" t="s">
        <v>124</v>
      </c>
      <c r="O44" s="263"/>
      <c r="P44" s="84"/>
      <c r="Q44" s="273" t="s">
        <v>125</v>
      </c>
      <c r="R44" s="263"/>
      <c r="S44" s="273" t="s">
        <v>126</v>
      </c>
      <c r="T44" s="239"/>
      <c r="U44" s="239"/>
      <c r="V44" s="263"/>
      <c r="W44" s="273" t="s">
        <v>127</v>
      </c>
      <c r="X44" s="263"/>
      <c r="Y44" s="273" t="s">
        <v>128</v>
      </c>
      <c r="Z44" s="263"/>
      <c r="AA44" s="65"/>
      <c r="AB44" s="65"/>
      <c r="AC44" s="312"/>
      <c r="AD44" s="205"/>
      <c r="AE44" s="313"/>
      <c r="AF44" s="65"/>
      <c r="AG44" s="65"/>
      <c r="AH44" s="65"/>
      <c r="AI44" s="65"/>
      <c r="AJ44" s="65"/>
      <c r="AK44" s="65"/>
      <c r="AL44" s="65"/>
      <c r="AM44" s="65"/>
      <c r="AN44" s="65"/>
      <c r="AO44" s="65"/>
    </row>
    <row r="45" spans="1:41" ht="25.5" customHeight="1" x14ac:dyDescent="0.2">
      <c r="A45" s="49" t="s">
        <v>130</v>
      </c>
      <c r="B45" s="56" t="s">
        <v>131</v>
      </c>
      <c r="C45" s="51" t="s">
        <v>132</v>
      </c>
      <c r="D45" s="204" t="s">
        <v>133</v>
      </c>
      <c r="E45" s="205"/>
      <c r="F45" s="205"/>
      <c r="G45" s="205"/>
      <c r="H45" s="205"/>
      <c r="I45" s="261"/>
      <c r="J45" s="271" t="s">
        <v>163</v>
      </c>
      <c r="K45" s="261"/>
      <c r="L45" s="271" t="s">
        <v>164</v>
      </c>
      <c r="M45" s="261"/>
      <c r="N45" s="271" t="s">
        <v>165</v>
      </c>
      <c r="O45" s="261"/>
      <c r="P45" s="85"/>
      <c r="Q45" s="271" t="s">
        <v>166</v>
      </c>
      <c r="R45" s="261"/>
      <c r="S45" s="271" t="s">
        <v>167</v>
      </c>
      <c r="T45" s="205"/>
      <c r="U45" s="205"/>
      <c r="V45" s="261"/>
      <c r="W45" s="271" t="s">
        <v>168</v>
      </c>
      <c r="X45" s="261"/>
      <c r="Y45" s="271" t="s">
        <v>169</v>
      </c>
      <c r="Z45" s="261"/>
      <c r="AA45" s="65"/>
      <c r="AB45" s="65"/>
      <c r="AC45" s="86" t="s">
        <v>170</v>
      </c>
      <c r="AD45" s="87" t="s">
        <v>171</v>
      </c>
      <c r="AE45" s="88" t="s">
        <v>172</v>
      </c>
      <c r="AF45" s="65"/>
      <c r="AG45" s="65"/>
      <c r="AH45" s="65"/>
      <c r="AI45" s="65"/>
      <c r="AJ45" s="65"/>
      <c r="AK45" s="65"/>
      <c r="AL45" s="65"/>
      <c r="AM45" s="65"/>
      <c r="AN45" s="65"/>
      <c r="AO45" s="65"/>
    </row>
    <row r="46" spans="1:41" ht="12.75" customHeight="1" x14ac:dyDescent="0.2">
      <c r="A46" s="53">
        <f>A34+1</f>
        <v>24</v>
      </c>
      <c r="B46" s="89">
        <f>'B - Schedule of Values Summary'!B46</f>
        <v>0</v>
      </c>
      <c r="C46" s="54">
        <f>'B - Schedule of Values Summary'!C46</f>
        <v>0</v>
      </c>
      <c r="D46" s="301">
        <f>'B - Schedule of Values Summary'!D46</f>
        <v>0</v>
      </c>
      <c r="E46" s="239"/>
      <c r="F46" s="239"/>
      <c r="G46" s="239"/>
      <c r="H46" s="239"/>
      <c r="I46" s="263"/>
      <c r="J46" s="305"/>
      <c r="K46" s="231"/>
      <c r="L46" s="305"/>
      <c r="M46" s="231"/>
      <c r="N46" s="270">
        <f t="shared" ref="N46:N68" si="4">J46+L46</f>
        <v>0</v>
      </c>
      <c r="O46" s="261"/>
      <c r="P46" s="90"/>
      <c r="Q46" s="314">
        <f>IF(AC46=0,0,('B - Schedule of Values Summary'!J46*AC46)-J46)</f>
        <v>0</v>
      </c>
      <c r="R46" s="315"/>
      <c r="S46" s="278">
        <f>IF(AD46=0,0,('B - Schedule of Values Summary'!L46*AD46)-L46)</f>
        <v>0</v>
      </c>
      <c r="T46" s="230"/>
      <c r="U46" s="230"/>
      <c r="V46" s="231"/>
      <c r="W46" s="280">
        <f t="shared" ref="W46:W68" si="5">J46+Q46</f>
        <v>0</v>
      </c>
      <c r="X46" s="263"/>
      <c r="Y46" s="280">
        <f t="shared" ref="Y46:Y68" si="6">L46+S46</f>
        <v>0</v>
      </c>
      <c r="Z46" s="263"/>
      <c r="AA46" s="65"/>
      <c r="AB46" s="65"/>
      <c r="AC46" s="6"/>
      <c r="AD46" s="7"/>
      <c r="AE46" s="91">
        <f>'B - Schedule of Values Summary'!U46</f>
        <v>0</v>
      </c>
      <c r="AF46" s="65"/>
      <c r="AG46" s="65"/>
      <c r="AH46" s="65"/>
      <c r="AI46" s="65"/>
      <c r="AJ46" s="65"/>
      <c r="AK46" s="65"/>
      <c r="AL46" s="65"/>
      <c r="AM46" s="65"/>
      <c r="AN46" s="65"/>
      <c r="AO46" s="65"/>
    </row>
    <row r="47" spans="1:41" ht="12.75" customHeight="1" x14ac:dyDescent="0.2">
      <c r="A47" s="56">
        <f t="shared" ref="A47:A68" si="7">A46+1</f>
        <v>25</v>
      </c>
      <c r="B47" s="89">
        <f>'B - Schedule of Values Summary'!B47</f>
        <v>0</v>
      </c>
      <c r="C47" s="54">
        <f>'B - Schedule of Values Summary'!C47</f>
        <v>0</v>
      </c>
      <c r="D47" s="301">
        <f>'B - Schedule of Values Summary'!D47</f>
        <v>0</v>
      </c>
      <c r="E47" s="239"/>
      <c r="F47" s="239"/>
      <c r="G47" s="239"/>
      <c r="H47" s="239"/>
      <c r="I47" s="263"/>
      <c r="J47" s="305"/>
      <c r="K47" s="231"/>
      <c r="L47" s="305"/>
      <c r="M47" s="231"/>
      <c r="N47" s="280">
        <f t="shared" si="4"/>
        <v>0</v>
      </c>
      <c r="O47" s="263"/>
      <c r="P47" s="90"/>
      <c r="Q47" s="278">
        <f>IF(AC47=0,0,('B - Schedule of Values Summary'!J47*AC47)-J47)</f>
        <v>0</v>
      </c>
      <c r="R47" s="231"/>
      <c r="S47" s="278">
        <f>IF(AD47=0,0,('B - Schedule of Values Summary'!L47*AD47)-L47)</f>
        <v>0</v>
      </c>
      <c r="T47" s="230"/>
      <c r="U47" s="230"/>
      <c r="V47" s="231"/>
      <c r="W47" s="280">
        <f t="shared" si="5"/>
        <v>0</v>
      </c>
      <c r="X47" s="263"/>
      <c r="Y47" s="280">
        <f t="shared" si="6"/>
        <v>0</v>
      </c>
      <c r="Z47" s="263"/>
      <c r="AA47" s="65"/>
      <c r="AB47" s="65"/>
      <c r="AC47" s="6"/>
      <c r="AD47" s="7"/>
      <c r="AE47" s="91">
        <f>'B - Schedule of Values Summary'!U47</f>
        <v>0</v>
      </c>
      <c r="AF47" s="65"/>
      <c r="AG47" s="65"/>
      <c r="AH47" s="65"/>
      <c r="AI47" s="65"/>
      <c r="AJ47" s="65"/>
      <c r="AK47" s="65"/>
      <c r="AL47" s="65"/>
      <c r="AM47" s="65"/>
      <c r="AN47" s="65"/>
      <c r="AO47" s="65"/>
    </row>
    <row r="48" spans="1:41" ht="12.75" customHeight="1" x14ac:dyDescent="0.2">
      <c r="A48" s="56">
        <f t="shared" si="7"/>
        <v>26</v>
      </c>
      <c r="B48" s="89">
        <f>'B - Schedule of Values Summary'!B48</f>
        <v>0</v>
      </c>
      <c r="C48" s="54">
        <f>'B - Schedule of Values Summary'!C48</f>
        <v>0</v>
      </c>
      <c r="D48" s="301">
        <f>'B - Schedule of Values Summary'!D48</f>
        <v>0</v>
      </c>
      <c r="E48" s="239"/>
      <c r="F48" s="239"/>
      <c r="G48" s="239"/>
      <c r="H48" s="239"/>
      <c r="I48" s="263"/>
      <c r="J48" s="305"/>
      <c r="K48" s="231"/>
      <c r="L48" s="305"/>
      <c r="M48" s="231"/>
      <c r="N48" s="280">
        <f t="shared" si="4"/>
        <v>0</v>
      </c>
      <c r="O48" s="263"/>
      <c r="P48" s="90"/>
      <c r="Q48" s="278">
        <f>IF(AC48=0,0,('B - Schedule of Values Summary'!J48*AC48)-J48)</f>
        <v>0</v>
      </c>
      <c r="R48" s="231"/>
      <c r="S48" s="278">
        <f>IF(AD48=0,0,('B - Schedule of Values Summary'!L48*AD48)-L48)</f>
        <v>0</v>
      </c>
      <c r="T48" s="230"/>
      <c r="U48" s="230"/>
      <c r="V48" s="231"/>
      <c r="W48" s="280">
        <f t="shared" si="5"/>
        <v>0</v>
      </c>
      <c r="X48" s="263"/>
      <c r="Y48" s="280">
        <f t="shared" si="6"/>
        <v>0</v>
      </c>
      <c r="Z48" s="263"/>
      <c r="AA48" s="65"/>
      <c r="AB48" s="65"/>
      <c r="AC48" s="6"/>
      <c r="AD48" s="7"/>
      <c r="AE48" s="91">
        <f>'B - Schedule of Values Summary'!U48</f>
        <v>0</v>
      </c>
      <c r="AF48" s="65"/>
      <c r="AG48" s="65"/>
      <c r="AH48" s="65"/>
      <c r="AI48" s="65"/>
      <c r="AJ48" s="65"/>
      <c r="AK48" s="65"/>
      <c r="AL48" s="65"/>
      <c r="AM48" s="65"/>
      <c r="AN48" s="65"/>
      <c r="AO48" s="65"/>
    </row>
    <row r="49" spans="1:41" ht="12.75" customHeight="1" x14ac:dyDescent="0.2">
      <c r="A49" s="56">
        <f t="shared" si="7"/>
        <v>27</v>
      </c>
      <c r="B49" s="89">
        <f>'B - Schedule of Values Summary'!B49</f>
        <v>0</v>
      </c>
      <c r="C49" s="54">
        <f>'B - Schedule of Values Summary'!C49</f>
        <v>0</v>
      </c>
      <c r="D49" s="301">
        <f>'B - Schedule of Values Summary'!D49</f>
        <v>0</v>
      </c>
      <c r="E49" s="239"/>
      <c r="F49" s="239"/>
      <c r="G49" s="239"/>
      <c r="H49" s="239"/>
      <c r="I49" s="263"/>
      <c r="J49" s="305"/>
      <c r="K49" s="231"/>
      <c r="L49" s="305"/>
      <c r="M49" s="231"/>
      <c r="N49" s="280">
        <f t="shared" si="4"/>
        <v>0</v>
      </c>
      <c r="O49" s="263"/>
      <c r="P49" s="90"/>
      <c r="Q49" s="278">
        <f>IF(AC49=0,0,('B - Schedule of Values Summary'!J49*AC49)-J49)</f>
        <v>0</v>
      </c>
      <c r="R49" s="231"/>
      <c r="S49" s="278">
        <f>IF(AD49=0,0,('B - Schedule of Values Summary'!L49*AD49)-L49)</f>
        <v>0</v>
      </c>
      <c r="T49" s="230"/>
      <c r="U49" s="230"/>
      <c r="V49" s="231"/>
      <c r="W49" s="280">
        <f t="shared" si="5"/>
        <v>0</v>
      </c>
      <c r="X49" s="263"/>
      <c r="Y49" s="280">
        <f t="shared" si="6"/>
        <v>0</v>
      </c>
      <c r="Z49" s="263"/>
      <c r="AA49" s="65"/>
      <c r="AB49" s="65"/>
      <c r="AC49" s="6"/>
      <c r="AD49" s="7"/>
      <c r="AE49" s="91">
        <f>'B - Schedule of Values Summary'!U49</f>
        <v>0</v>
      </c>
      <c r="AF49" s="65"/>
      <c r="AG49" s="65"/>
      <c r="AH49" s="65"/>
      <c r="AI49" s="65"/>
      <c r="AJ49" s="65"/>
      <c r="AK49" s="65"/>
      <c r="AL49" s="65"/>
      <c r="AM49" s="65"/>
      <c r="AN49" s="65"/>
      <c r="AO49" s="65"/>
    </row>
    <row r="50" spans="1:41" ht="12.75" customHeight="1" x14ac:dyDescent="0.2">
      <c r="A50" s="56">
        <f t="shared" si="7"/>
        <v>28</v>
      </c>
      <c r="B50" s="89">
        <f>'B - Schedule of Values Summary'!B50</f>
        <v>0</v>
      </c>
      <c r="C50" s="54">
        <f>'B - Schedule of Values Summary'!C50</f>
        <v>0</v>
      </c>
      <c r="D50" s="301">
        <f>'B - Schedule of Values Summary'!D50</f>
        <v>0</v>
      </c>
      <c r="E50" s="239"/>
      <c r="F50" s="239"/>
      <c r="G50" s="239"/>
      <c r="H50" s="239"/>
      <c r="I50" s="263"/>
      <c r="J50" s="305"/>
      <c r="K50" s="231"/>
      <c r="L50" s="305"/>
      <c r="M50" s="231"/>
      <c r="N50" s="280">
        <f t="shared" si="4"/>
        <v>0</v>
      </c>
      <c r="O50" s="263"/>
      <c r="P50" s="90"/>
      <c r="Q50" s="278">
        <f>IF(AC50=0,0,('B - Schedule of Values Summary'!J50*AC50)-J50)</f>
        <v>0</v>
      </c>
      <c r="R50" s="231"/>
      <c r="S50" s="278">
        <f>IF(AD50=0,0,('B - Schedule of Values Summary'!L50*AD50)-L50)</f>
        <v>0</v>
      </c>
      <c r="T50" s="230"/>
      <c r="U50" s="230"/>
      <c r="V50" s="231"/>
      <c r="W50" s="280">
        <f t="shared" si="5"/>
        <v>0</v>
      </c>
      <c r="X50" s="263"/>
      <c r="Y50" s="280">
        <f t="shared" si="6"/>
        <v>0</v>
      </c>
      <c r="Z50" s="263"/>
      <c r="AA50" s="65"/>
      <c r="AB50" s="65"/>
      <c r="AC50" s="6"/>
      <c r="AD50" s="7"/>
      <c r="AE50" s="91">
        <f>'B - Schedule of Values Summary'!U50</f>
        <v>0</v>
      </c>
      <c r="AF50" s="65"/>
      <c r="AG50" s="65"/>
      <c r="AH50" s="65"/>
      <c r="AI50" s="65"/>
      <c r="AJ50" s="65"/>
      <c r="AK50" s="65"/>
      <c r="AL50" s="65"/>
      <c r="AM50" s="65"/>
      <c r="AN50" s="65"/>
      <c r="AO50" s="65"/>
    </row>
    <row r="51" spans="1:41" ht="12.75" customHeight="1" x14ac:dyDescent="0.2">
      <c r="A51" s="56">
        <f t="shared" si="7"/>
        <v>29</v>
      </c>
      <c r="B51" s="89">
        <f>'B - Schedule of Values Summary'!B51</f>
        <v>0</v>
      </c>
      <c r="C51" s="54">
        <f>'B - Schedule of Values Summary'!C51</f>
        <v>0</v>
      </c>
      <c r="D51" s="301">
        <f>'B - Schedule of Values Summary'!D51</f>
        <v>0</v>
      </c>
      <c r="E51" s="239"/>
      <c r="F51" s="239"/>
      <c r="G51" s="239"/>
      <c r="H51" s="239"/>
      <c r="I51" s="263"/>
      <c r="J51" s="305"/>
      <c r="K51" s="231"/>
      <c r="L51" s="305"/>
      <c r="M51" s="231"/>
      <c r="N51" s="280">
        <f t="shared" si="4"/>
        <v>0</v>
      </c>
      <c r="O51" s="263"/>
      <c r="P51" s="90"/>
      <c r="Q51" s="278">
        <f>IF(AC51=0,0,('B - Schedule of Values Summary'!J51*AC51)-J51)</f>
        <v>0</v>
      </c>
      <c r="R51" s="231"/>
      <c r="S51" s="278">
        <f>IF(AD51=0,0,('B - Schedule of Values Summary'!L51*AD51)-L51)</f>
        <v>0</v>
      </c>
      <c r="T51" s="230"/>
      <c r="U51" s="230"/>
      <c r="V51" s="231"/>
      <c r="W51" s="280">
        <f t="shared" si="5"/>
        <v>0</v>
      </c>
      <c r="X51" s="263"/>
      <c r="Y51" s="280">
        <f t="shared" si="6"/>
        <v>0</v>
      </c>
      <c r="Z51" s="263"/>
      <c r="AA51" s="65"/>
      <c r="AB51" s="65"/>
      <c r="AC51" s="6"/>
      <c r="AD51" s="7"/>
      <c r="AE51" s="91">
        <f>'B - Schedule of Values Summary'!U51</f>
        <v>0</v>
      </c>
      <c r="AF51" s="65"/>
      <c r="AG51" s="65"/>
      <c r="AH51" s="65"/>
      <c r="AI51" s="65"/>
      <c r="AJ51" s="65"/>
      <c r="AK51" s="65"/>
      <c r="AL51" s="65"/>
      <c r="AM51" s="65"/>
      <c r="AN51" s="65"/>
      <c r="AO51" s="65"/>
    </row>
    <row r="52" spans="1:41" ht="12.75" customHeight="1" x14ac:dyDescent="0.2">
      <c r="A52" s="56">
        <f t="shared" si="7"/>
        <v>30</v>
      </c>
      <c r="B52" s="89">
        <f>'B - Schedule of Values Summary'!B52</f>
        <v>0</v>
      </c>
      <c r="C52" s="54">
        <f>'B - Schedule of Values Summary'!C52</f>
        <v>0</v>
      </c>
      <c r="D52" s="301">
        <f>'B - Schedule of Values Summary'!D52</f>
        <v>0</v>
      </c>
      <c r="E52" s="239"/>
      <c r="F52" s="239"/>
      <c r="G52" s="239"/>
      <c r="H52" s="239"/>
      <c r="I52" s="263"/>
      <c r="J52" s="305"/>
      <c r="K52" s="231"/>
      <c r="L52" s="305"/>
      <c r="M52" s="231"/>
      <c r="N52" s="280">
        <f t="shared" si="4"/>
        <v>0</v>
      </c>
      <c r="O52" s="263"/>
      <c r="P52" s="90"/>
      <c r="Q52" s="278">
        <f>IF(AC52=0,0,('B - Schedule of Values Summary'!J52*AC52)-J52)</f>
        <v>0</v>
      </c>
      <c r="R52" s="231"/>
      <c r="S52" s="278">
        <f>IF(AD52=0,0,('B - Schedule of Values Summary'!L52*AD52)-L52)</f>
        <v>0</v>
      </c>
      <c r="T52" s="230"/>
      <c r="U52" s="230"/>
      <c r="V52" s="231"/>
      <c r="W52" s="280">
        <f t="shared" si="5"/>
        <v>0</v>
      </c>
      <c r="X52" s="263"/>
      <c r="Y52" s="280">
        <f t="shared" si="6"/>
        <v>0</v>
      </c>
      <c r="Z52" s="263"/>
      <c r="AA52" s="65"/>
      <c r="AB52" s="65"/>
      <c r="AC52" s="6"/>
      <c r="AD52" s="7"/>
      <c r="AE52" s="91">
        <f>'B - Schedule of Values Summary'!U52</f>
        <v>0</v>
      </c>
      <c r="AF52" s="65"/>
      <c r="AG52" s="65"/>
      <c r="AH52" s="65"/>
      <c r="AI52" s="65"/>
      <c r="AJ52" s="65"/>
      <c r="AK52" s="65"/>
      <c r="AL52" s="65"/>
      <c r="AM52" s="65"/>
      <c r="AN52" s="65"/>
      <c r="AO52" s="65"/>
    </row>
    <row r="53" spans="1:41" ht="12.75" customHeight="1" x14ac:dyDescent="0.2">
      <c r="A53" s="56">
        <f t="shared" si="7"/>
        <v>31</v>
      </c>
      <c r="B53" s="89">
        <f>'B - Schedule of Values Summary'!B53</f>
        <v>0</v>
      </c>
      <c r="C53" s="54">
        <f>'B - Schedule of Values Summary'!C53</f>
        <v>0</v>
      </c>
      <c r="D53" s="301">
        <f>'B - Schedule of Values Summary'!D53</f>
        <v>0</v>
      </c>
      <c r="E53" s="239"/>
      <c r="F53" s="239"/>
      <c r="G53" s="239"/>
      <c r="H53" s="239"/>
      <c r="I53" s="263"/>
      <c r="J53" s="305"/>
      <c r="K53" s="231"/>
      <c r="L53" s="305"/>
      <c r="M53" s="231"/>
      <c r="N53" s="280">
        <f t="shared" si="4"/>
        <v>0</v>
      </c>
      <c r="O53" s="263"/>
      <c r="P53" s="90"/>
      <c r="Q53" s="278">
        <f>IF(AC53=0,0,('B - Schedule of Values Summary'!J53*AC53)-J53)</f>
        <v>0</v>
      </c>
      <c r="R53" s="231"/>
      <c r="S53" s="278">
        <f>IF(AD53=0,0,('B - Schedule of Values Summary'!L53*AD53)-L53)</f>
        <v>0</v>
      </c>
      <c r="T53" s="230"/>
      <c r="U53" s="230"/>
      <c r="V53" s="231"/>
      <c r="W53" s="280">
        <f t="shared" si="5"/>
        <v>0</v>
      </c>
      <c r="X53" s="263"/>
      <c r="Y53" s="280">
        <f t="shared" si="6"/>
        <v>0</v>
      </c>
      <c r="Z53" s="263"/>
      <c r="AA53" s="65"/>
      <c r="AB53" s="65"/>
      <c r="AC53" s="6"/>
      <c r="AD53" s="7"/>
      <c r="AE53" s="91">
        <f>'B - Schedule of Values Summary'!U53</f>
        <v>0</v>
      </c>
      <c r="AF53" s="65"/>
      <c r="AG53" s="65"/>
      <c r="AH53" s="65"/>
      <c r="AI53" s="65"/>
      <c r="AJ53" s="65"/>
      <c r="AK53" s="65"/>
      <c r="AL53" s="65"/>
      <c r="AM53" s="65"/>
      <c r="AN53" s="65"/>
      <c r="AO53" s="65"/>
    </row>
    <row r="54" spans="1:41" ht="12.75" customHeight="1" x14ac:dyDescent="0.2">
      <c r="A54" s="56">
        <f t="shared" si="7"/>
        <v>32</v>
      </c>
      <c r="B54" s="89">
        <f>'B - Schedule of Values Summary'!B54</f>
        <v>0</v>
      </c>
      <c r="C54" s="54">
        <f>'B - Schedule of Values Summary'!C54</f>
        <v>0</v>
      </c>
      <c r="D54" s="301">
        <f>'B - Schedule of Values Summary'!D54</f>
        <v>0</v>
      </c>
      <c r="E54" s="239"/>
      <c r="F54" s="239"/>
      <c r="G54" s="239"/>
      <c r="H54" s="239"/>
      <c r="I54" s="263"/>
      <c r="J54" s="305"/>
      <c r="K54" s="231"/>
      <c r="L54" s="305"/>
      <c r="M54" s="231"/>
      <c r="N54" s="280">
        <f t="shared" si="4"/>
        <v>0</v>
      </c>
      <c r="O54" s="263"/>
      <c r="P54" s="90"/>
      <c r="Q54" s="278">
        <f>IF(AC54=0,0,('B - Schedule of Values Summary'!J54*AC54)-J54)</f>
        <v>0</v>
      </c>
      <c r="R54" s="231"/>
      <c r="S54" s="278">
        <f>IF(AD54=0,0,('B - Schedule of Values Summary'!L54*AD54)-L54)</f>
        <v>0</v>
      </c>
      <c r="T54" s="230"/>
      <c r="U54" s="230"/>
      <c r="V54" s="231"/>
      <c r="W54" s="280">
        <f t="shared" si="5"/>
        <v>0</v>
      </c>
      <c r="X54" s="263"/>
      <c r="Y54" s="280">
        <f t="shared" si="6"/>
        <v>0</v>
      </c>
      <c r="Z54" s="263"/>
      <c r="AA54" s="65"/>
      <c r="AB54" s="65"/>
      <c r="AC54" s="6"/>
      <c r="AD54" s="7"/>
      <c r="AE54" s="91">
        <f>'B - Schedule of Values Summary'!U54</f>
        <v>0</v>
      </c>
      <c r="AF54" s="65"/>
      <c r="AG54" s="65"/>
      <c r="AH54" s="65"/>
      <c r="AI54" s="65"/>
      <c r="AJ54" s="65"/>
      <c r="AK54" s="65"/>
      <c r="AL54" s="65"/>
      <c r="AM54" s="65"/>
      <c r="AN54" s="65"/>
      <c r="AO54" s="65"/>
    </row>
    <row r="55" spans="1:41" ht="12.75" customHeight="1" x14ac:dyDescent="0.2">
      <c r="A55" s="56">
        <f t="shared" si="7"/>
        <v>33</v>
      </c>
      <c r="B55" s="89">
        <f>'B - Schedule of Values Summary'!B55</f>
        <v>0</v>
      </c>
      <c r="C55" s="54">
        <f>'B - Schedule of Values Summary'!C55</f>
        <v>0</v>
      </c>
      <c r="D55" s="301">
        <f>'B - Schedule of Values Summary'!D55</f>
        <v>0</v>
      </c>
      <c r="E55" s="239"/>
      <c r="F55" s="239"/>
      <c r="G55" s="239"/>
      <c r="H55" s="239"/>
      <c r="I55" s="263"/>
      <c r="J55" s="305"/>
      <c r="K55" s="231"/>
      <c r="L55" s="305"/>
      <c r="M55" s="231"/>
      <c r="N55" s="280">
        <f t="shared" si="4"/>
        <v>0</v>
      </c>
      <c r="O55" s="263"/>
      <c r="P55" s="90"/>
      <c r="Q55" s="278">
        <f>IF(AC55=0,0,('B - Schedule of Values Summary'!J55*AC55)-J55)</f>
        <v>0</v>
      </c>
      <c r="R55" s="231"/>
      <c r="S55" s="278">
        <f>IF(AD55=0,0,('B - Schedule of Values Summary'!L55*AD55)-L55)</f>
        <v>0</v>
      </c>
      <c r="T55" s="230"/>
      <c r="U55" s="230"/>
      <c r="V55" s="231"/>
      <c r="W55" s="280">
        <f t="shared" si="5"/>
        <v>0</v>
      </c>
      <c r="X55" s="263"/>
      <c r="Y55" s="280">
        <f t="shared" si="6"/>
        <v>0</v>
      </c>
      <c r="Z55" s="263"/>
      <c r="AA55" s="65"/>
      <c r="AB55" s="65"/>
      <c r="AC55" s="6"/>
      <c r="AD55" s="7"/>
      <c r="AE55" s="91">
        <f>'B - Schedule of Values Summary'!U55</f>
        <v>0</v>
      </c>
      <c r="AF55" s="65"/>
      <c r="AG55" s="65"/>
      <c r="AH55" s="65"/>
      <c r="AI55" s="65"/>
      <c r="AJ55" s="65"/>
      <c r="AK55" s="65"/>
      <c r="AL55" s="65"/>
      <c r="AM55" s="65"/>
      <c r="AN55" s="65"/>
      <c r="AO55" s="65"/>
    </row>
    <row r="56" spans="1:41" ht="12.75" customHeight="1" x14ac:dyDescent="0.2">
      <c r="A56" s="56">
        <f t="shared" si="7"/>
        <v>34</v>
      </c>
      <c r="B56" s="89">
        <f>'B - Schedule of Values Summary'!B56</f>
        <v>0</v>
      </c>
      <c r="C56" s="54">
        <f>'B - Schedule of Values Summary'!C56</f>
        <v>0</v>
      </c>
      <c r="D56" s="301">
        <f>'B - Schedule of Values Summary'!D56</f>
        <v>0</v>
      </c>
      <c r="E56" s="239"/>
      <c r="F56" s="239"/>
      <c r="G56" s="239"/>
      <c r="H56" s="239"/>
      <c r="I56" s="263"/>
      <c r="J56" s="305"/>
      <c r="K56" s="231"/>
      <c r="L56" s="305"/>
      <c r="M56" s="231"/>
      <c r="N56" s="280">
        <f t="shared" si="4"/>
        <v>0</v>
      </c>
      <c r="O56" s="263"/>
      <c r="P56" s="90"/>
      <c r="Q56" s="278">
        <f>IF(AC56=0,0,('B - Schedule of Values Summary'!J56*AC56)-J56)</f>
        <v>0</v>
      </c>
      <c r="R56" s="231"/>
      <c r="S56" s="278">
        <f>IF(AD56=0,0,('B - Schedule of Values Summary'!L56*AD56)-L56)</f>
        <v>0</v>
      </c>
      <c r="T56" s="230"/>
      <c r="U56" s="230"/>
      <c r="V56" s="231"/>
      <c r="W56" s="280">
        <f t="shared" si="5"/>
        <v>0</v>
      </c>
      <c r="X56" s="263"/>
      <c r="Y56" s="280">
        <f t="shared" si="6"/>
        <v>0</v>
      </c>
      <c r="Z56" s="263"/>
      <c r="AA56" s="65"/>
      <c r="AB56" s="65"/>
      <c r="AC56" s="6"/>
      <c r="AD56" s="7"/>
      <c r="AE56" s="91">
        <f>'B - Schedule of Values Summary'!U56</f>
        <v>0</v>
      </c>
      <c r="AF56" s="65"/>
      <c r="AG56" s="65"/>
      <c r="AH56" s="65"/>
      <c r="AI56" s="65"/>
      <c r="AJ56" s="65"/>
      <c r="AK56" s="65"/>
      <c r="AL56" s="65"/>
      <c r="AM56" s="65"/>
      <c r="AN56" s="65"/>
      <c r="AO56" s="65"/>
    </row>
    <row r="57" spans="1:41" ht="12.75" customHeight="1" x14ac:dyDescent="0.2">
      <c r="A57" s="56">
        <f t="shared" si="7"/>
        <v>35</v>
      </c>
      <c r="B57" s="89">
        <f>'B - Schedule of Values Summary'!B57</f>
        <v>0</v>
      </c>
      <c r="C57" s="54">
        <f>'B - Schedule of Values Summary'!C57</f>
        <v>0</v>
      </c>
      <c r="D57" s="301">
        <f>'B - Schedule of Values Summary'!D57</f>
        <v>0</v>
      </c>
      <c r="E57" s="239"/>
      <c r="F57" s="239"/>
      <c r="G57" s="239"/>
      <c r="H57" s="239"/>
      <c r="I57" s="263"/>
      <c r="J57" s="305"/>
      <c r="K57" s="231"/>
      <c r="L57" s="305"/>
      <c r="M57" s="231"/>
      <c r="N57" s="280">
        <f t="shared" si="4"/>
        <v>0</v>
      </c>
      <c r="O57" s="263"/>
      <c r="P57" s="90"/>
      <c r="Q57" s="278">
        <f>IF(AC57=0,0,('B - Schedule of Values Summary'!J57*AC57)-J57)</f>
        <v>0</v>
      </c>
      <c r="R57" s="231"/>
      <c r="S57" s="278">
        <f>IF(AD57=0,0,('B - Schedule of Values Summary'!L57*AD57)-L57)</f>
        <v>0</v>
      </c>
      <c r="T57" s="230"/>
      <c r="U57" s="230"/>
      <c r="V57" s="231"/>
      <c r="W57" s="280">
        <f t="shared" si="5"/>
        <v>0</v>
      </c>
      <c r="X57" s="263"/>
      <c r="Y57" s="280">
        <f t="shared" si="6"/>
        <v>0</v>
      </c>
      <c r="Z57" s="263"/>
      <c r="AA57" s="65"/>
      <c r="AB57" s="65"/>
      <c r="AC57" s="6"/>
      <c r="AD57" s="7"/>
      <c r="AE57" s="91">
        <f>'B - Schedule of Values Summary'!U57</f>
        <v>0</v>
      </c>
      <c r="AF57" s="65"/>
      <c r="AG57" s="65"/>
      <c r="AH57" s="65"/>
      <c r="AI57" s="65"/>
      <c r="AJ57" s="65"/>
      <c r="AK57" s="65"/>
      <c r="AL57" s="65"/>
      <c r="AM57" s="65"/>
      <c r="AN57" s="65"/>
      <c r="AO57" s="65"/>
    </row>
    <row r="58" spans="1:41" ht="12.75" customHeight="1" x14ac:dyDescent="0.2">
      <c r="A58" s="56">
        <f t="shared" si="7"/>
        <v>36</v>
      </c>
      <c r="B58" s="89">
        <f>'B - Schedule of Values Summary'!B58</f>
        <v>0</v>
      </c>
      <c r="C58" s="54">
        <f>'B - Schedule of Values Summary'!C58</f>
        <v>0</v>
      </c>
      <c r="D58" s="301">
        <f>'B - Schedule of Values Summary'!D58</f>
        <v>0</v>
      </c>
      <c r="E58" s="239"/>
      <c r="F58" s="239"/>
      <c r="G58" s="239"/>
      <c r="H58" s="239"/>
      <c r="I58" s="263"/>
      <c r="J58" s="305"/>
      <c r="K58" s="231"/>
      <c r="L58" s="305"/>
      <c r="M58" s="231"/>
      <c r="N58" s="280">
        <f t="shared" si="4"/>
        <v>0</v>
      </c>
      <c r="O58" s="263"/>
      <c r="P58" s="90"/>
      <c r="Q58" s="278">
        <f>IF(AC58=0,0,('B - Schedule of Values Summary'!J58*AC58)-J58)</f>
        <v>0</v>
      </c>
      <c r="R58" s="231"/>
      <c r="S58" s="278">
        <f>IF(AD58=0,0,('B - Schedule of Values Summary'!L58*AD58)-L58)</f>
        <v>0</v>
      </c>
      <c r="T58" s="230"/>
      <c r="U58" s="230"/>
      <c r="V58" s="231"/>
      <c r="W58" s="280">
        <f t="shared" si="5"/>
        <v>0</v>
      </c>
      <c r="X58" s="263"/>
      <c r="Y58" s="280">
        <f t="shared" si="6"/>
        <v>0</v>
      </c>
      <c r="Z58" s="263"/>
      <c r="AA58" s="65"/>
      <c r="AB58" s="65"/>
      <c r="AC58" s="6"/>
      <c r="AD58" s="7"/>
      <c r="AE58" s="91">
        <f>'B - Schedule of Values Summary'!U58</f>
        <v>0</v>
      </c>
      <c r="AF58" s="65"/>
      <c r="AG58" s="65"/>
      <c r="AH58" s="65"/>
      <c r="AI58" s="65"/>
      <c r="AJ58" s="65"/>
      <c r="AK58" s="65"/>
      <c r="AL58" s="65"/>
      <c r="AM58" s="65"/>
      <c r="AN58" s="65"/>
      <c r="AO58" s="65"/>
    </row>
    <row r="59" spans="1:41" ht="12.75" customHeight="1" x14ac:dyDescent="0.2">
      <c r="A59" s="56">
        <f t="shared" si="7"/>
        <v>37</v>
      </c>
      <c r="B59" s="89">
        <f>'B - Schedule of Values Summary'!B59</f>
        <v>0</v>
      </c>
      <c r="C59" s="54">
        <f>'B - Schedule of Values Summary'!C59</f>
        <v>0</v>
      </c>
      <c r="D59" s="301">
        <f>'B - Schedule of Values Summary'!D59</f>
        <v>0</v>
      </c>
      <c r="E59" s="239"/>
      <c r="F59" s="239"/>
      <c r="G59" s="239"/>
      <c r="H59" s="239"/>
      <c r="I59" s="263"/>
      <c r="J59" s="305"/>
      <c r="K59" s="231"/>
      <c r="L59" s="305"/>
      <c r="M59" s="231"/>
      <c r="N59" s="280">
        <f t="shared" si="4"/>
        <v>0</v>
      </c>
      <c r="O59" s="263"/>
      <c r="P59" s="90"/>
      <c r="Q59" s="278">
        <f>IF(AC59=0,0,('B - Schedule of Values Summary'!J59*AC59)-J59)</f>
        <v>0</v>
      </c>
      <c r="R59" s="231"/>
      <c r="S59" s="278">
        <f>IF(AD59=0,0,('B - Schedule of Values Summary'!L59*AD59)-L59)</f>
        <v>0</v>
      </c>
      <c r="T59" s="230"/>
      <c r="U59" s="230"/>
      <c r="V59" s="231"/>
      <c r="W59" s="280">
        <f t="shared" si="5"/>
        <v>0</v>
      </c>
      <c r="X59" s="263"/>
      <c r="Y59" s="280">
        <f t="shared" si="6"/>
        <v>0</v>
      </c>
      <c r="Z59" s="263"/>
      <c r="AA59" s="65"/>
      <c r="AB59" s="65"/>
      <c r="AC59" s="6"/>
      <c r="AD59" s="7"/>
      <c r="AE59" s="91">
        <f>'B - Schedule of Values Summary'!U59</f>
        <v>0</v>
      </c>
      <c r="AF59" s="65"/>
      <c r="AG59" s="65"/>
      <c r="AH59" s="65"/>
      <c r="AI59" s="65"/>
      <c r="AJ59" s="65"/>
      <c r="AK59" s="65"/>
      <c r="AL59" s="65"/>
      <c r="AM59" s="65"/>
      <c r="AN59" s="65"/>
      <c r="AO59" s="65"/>
    </row>
    <row r="60" spans="1:41" ht="12.75" customHeight="1" x14ac:dyDescent="0.2">
      <c r="A60" s="56">
        <f t="shared" si="7"/>
        <v>38</v>
      </c>
      <c r="B60" s="89">
        <f>'B - Schedule of Values Summary'!B60</f>
        <v>0</v>
      </c>
      <c r="C60" s="54">
        <f>'B - Schedule of Values Summary'!C60</f>
        <v>0</v>
      </c>
      <c r="D60" s="301">
        <f>'B - Schedule of Values Summary'!D60</f>
        <v>0</v>
      </c>
      <c r="E60" s="239"/>
      <c r="F60" s="239"/>
      <c r="G60" s="239"/>
      <c r="H60" s="239"/>
      <c r="I60" s="263"/>
      <c r="J60" s="305"/>
      <c r="K60" s="231"/>
      <c r="L60" s="305"/>
      <c r="M60" s="231"/>
      <c r="N60" s="280">
        <f t="shared" si="4"/>
        <v>0</v>
      </c>
      <c r="O60" s="263"/>
      <c r="P60" s="90"/>
      <c r="Q60" s="278">
        <f>IF(AC60=0,0,('B - Schedule of Values Summary'!J60*AC60)-J60)</f>
        <v>0</v>
      </c>
      <c r="R60" s="231"/>
      <c r="S60" s="278">
        <f>IF(AD60=0,0,('B - Schedule of Values Summary'!L60*AD60)-L60)</f>
        <v>0</v>
      </c>
      <c r="T60" s="230"/>
      <c r="U60" s="230"/>
      <c r="V60" s="231"/>
      <c r="W60" s="280">
        <f t="shared" si="5"/>
        <v>0</v>
      </c>
      <c r="X60" s="263"/>
      <c r="Y60" s="280">
        <f t="shared" si="6"/>
        <v>0</v>
      </c>
      <c r="Z60" s="263"/>
      <c r="AA60" s="65"/>
      <c r="AB60" s="65"/>
      <c r="AC60" s="6"/>
      <c r="AD60" s="7"/>
      <c r="AE60" s="91">
        <f>'B - Schedule of Values Summary'!U60</f>
        <v>0</v>
      </c>
      <c r="AF60" s="65"/>
      <c r="AG60" s="65"/>
      <c r="AH60" s="65"/>
      <c r="AI60" s="65"/>
      <c r="AJ60" s="65"/>
      <c r="AK60" s="65"/>
      <c r="AL60" s="65"/>
      <c r="AM60" s="65"/>
      <c r="AN60" s="65"/>
      <c r="AO60" s="65"/>
    </row>
    <row r="61" spans="1:41" ht="12.75" customHeight="1" x14ac:dyDescent="0.2">
      <c r="A61" s="56">
        <f t="shared" si="7"/>
        <v>39</v>
      </c>
      <c r="B61" s="89">
        <f>'B - Schedule of Values Summary'!B61</f>
        <v>0</v>
      </c>
      <c r="C61" s="54">
        <f>'B - Schedule of Values Summary'!C61</f>
        <v>0</v>
      </c>
      <c r="D61" s="301">
        <f>'B - Schedule of Values Summary'!D61</f>
        <v>0</v>
      </c>
      <c r="E61" s="239"/>
      <c r="F61" s="239"/>
      <c r="G61" s="239"/>
      <c r="H61" s="239"/>
      <c r="I61" s="263"/>
      <c r="J61" s="305"/>
      <c r="K61" s="231"/>
      <c r="L61" s="305"/>
      <c r="M61" s="231"/>
      <c r="N61" s="280">
        <f t="shared" si="4"/>
        <v>0</v>
      </c>
      <c r="O61" s="263"/>
      <c r="P61" s="90"/>
      <c r="Q61" s="278">
        <f>IF(AC61=0,0,('B - Schedule of Values Summary'!J61*AC61)-J61)</f>
        <v>0</v>
      </c>
      <c r="R61" s="231"/>
      <c r="S61" s="278">
        <f>IF(AD61=0,0,('B - Schedule of Values Summary'!L61*AD61)-L61)</f>
        <v>0</v>
      </c>
      <c r="T61" s="230"/>
      <c r="U61" s="230"/>
      <c r="V61" s="231"/>
      <c r="W61" s="280">
        <f t="shared" si="5"/>
        <v>0</v>
      </c>
      <c r="X61" s="263"/>
      <c r="Y61" s="280">
        <f t="shared" si="6"/>
        <v>0</v>
      </c>
      <c r="Z61" s="263"/>
      <c r="AA61" s="65"/>
      <c r="AB61" s="65"/>
      <c r="AC61" s="6"/>
      <c r="AD61" s="7"/>
      <c r="AE61" s="91">
        <f>'B - Schedule of Values Summary'!U61</f>
        <v>0</v>
      </c>
      <c r="AF61" s="65"/>
      <c r="AG61" s="65"/>
      <c r="AH61" s="65"/>
      <c r="AI61" s="65"/>
      <c r="AJ61" s="65"/>
      <c r="AK61" s="65"/>
      <c r="AL61" s="65"/>
      <c r="AM61" s="65"/>
      <c r="AN61" s="65"/>
      <c r="AO61" s="65"/>
    </row>
    <row r="62" spans="1:41" ht="12.75" customHeight="1" x14ac:dyDescent="0.2">
      <c r="A62" s="56">
        <f t="shared" si="7"/>
        <v>40</v>
      </c>
      <c r="B62" s="89">
        <f>'B - Schedule of Values Summary'!B62</f>
        <v>0</v>
      </c>
      <c r="C62" s="54">
        <f>'B - Schedule of Values Summary'!C62</f>
        <v>0</v>
      </c>
      <c r="D62" s="301">
        <f>'B - Schedule of Values Summary'!D62</f>
        <v>0</v>
      </c>
      <c r="E62" s="239"/>
      <c r="F62" s="239"/>
      <c r="G62" s="239"/>
      <c r="H62" s="239"/>
      <c r="I62" s="263"/>
      <c r="J62" s="305"/>
      <c r="K62" s="231"/>
      <c r="L62" s="305"/>
      <c r="M62" s="231"/>
      <c r="N62" s="280">
        <f t="shared" si="4"/>
        <v>0</v>
      </c>
      <c r="O62" s="263"/>
      <c r="P62" s="90"/>
      <c r="Q62" s="278">
        <f>IF(AC62=0,0,('B - Schedule of Values Summary'!J62*AC62)-J62)</f>
        <v>0</v>
      </c>
      <c r="R62" s="231"/>
      <c r="S62" s="278">
        <f>IF(AD62=0,0,('B - Schedule of Values Summary'!L62*AD62)-L62)</f>
        <v>0</v>
      </c>
      <c r="T62" s="230"/>
      <c r="U62" s="230"/>
      <c r="V62" s="231"/>
      <c r="W62" s="280">
        <f t="shared" si="5"/>
        <v>0</v>
      </c>
      <c r="X62" s="263"/>
      <c r="Y62" s="280">
        <f t="shared" si="6"/>
        <v>0</v>
      </c>
      <c r="Z62" s="263"/>
      <c r="AA62" s="65"/>
      <c r="AB62" s="65"/>
      <c r="AC62" s="6"/>
      <c r="AD62" s="7"/>
      <c r="AE62" s="91">
        <f>'B - Schedule of Values Summary'!U62</f>
        <v>0</v>
      </c>
      <c r="AF62" s="65"/>
      <c r="AG62" s="65"/>
      <c r="AH62" s="65"/>
      <c r="AI62" s="65"/>
      <c r="AJ62" s="65"/>
      <c r="AK62" s="65"/>
      <c r="AL62" s="65"/>
      <c r="AM62" s="65"/>
      <c r="AN62" s="65"/>
      <c r="AO62" s="65"/>
    </row>
    <row r="63" spans="1:41" ht="12.75" customHeight="1" x14ac:dyDescent="0.2">
      <c r="A63" s="56">
        <f t="shared" si="7"/>
        <v>41</v>
      </c>
      <c r="B63" s="89">
        <f>'B - Schedule of Values Summary'!B63</f>
        <v>0</v>
      </c>
      <c r="C63" s="54">
        <f>'B - Schedule of Values Summary'!C63</f>
        <v>0</v>
      </c>
      <c r="D63" s="301">
        <f>'B - Schedule of Values Summary'!D63</f>
        <v>0</v>
      </c>
      <c r="E63" s="239"/>
      <c r="F63" s="239"/>
      <c r="G63" s="239"/>
      <c r="H63" s="239"/>
      <c r="I63" s="263"/>
      <c r="J63" s="305"/>
      <c r="K63" s="231"/>
      <c r="L63" s="305"/>
      <c r="M63" s="231"/>
      <c r="N63" s="280">
        <f t="shared" si="4"/>
        <v>0</v>
      </c>
      <c r="O63" s="263"/>
      <c r="P63" s="90"/>
      <c r="Q63" s="278">
        <f>IF(AC63=0,0,('B - Schedule of Values Summary'!J63*AC63)-J63)</f>
        <v>0</v>
      </c>
      <c r="R63" s="231"/>
      <c r="S63" s="278">
        <f>IF(AD63=0,0,('B - Schedule of Values Summary'!L63*AD63)-L63)</f>
        <v>0</v>
      </c>
      <c r="T63" s="230"/>
      <c r="U63" s="230"/>
      <c r="V63" s="231"/>
      <c r="W63" s="280">
        <f t="shared" si="5"/>
        <v>0</v>
      </c>
      <c r="X63" s="263"/>
      <c r="Y63" s="280">
        <f t="shared" si="6"/>
        <v>0</v>
      </c>
      <c r="Z63" s="263"/>
      <c r="AA63" s="65"/>
      <c r="AB63" s="65"/>
      <c r="AC63" s="6"/>
      <c r="AD63" s="7"/>
      <c r="AE63" s="91">
        <f>'B - Schedule of Values Summary'!U63</f>
        <v>0</v>
      </c>
      <c r="AF63" s="65"/>
      <c r="AG63" s="65"/>
      <c r="AH63" s="65"/>
      <c r="AI63" s="65"/>
      <c r="AJ63" s="65"/>
      <c r="AK63" s="65"/>
      <c r="AL63" s="65"/>
      <c r="AM63" s="65"/>
      <c r="AN63" s="65"/>
      <c r="AO63" s="65"/>
    </row>
    <row r="64" spans="1:41" ht="12.75" customHeight="1" x14ac:dyDescent="0.2">
      <c r="A64" s="56">
        <f t="shared" si="7"/>
        <v>42</v>
      </c>
      <c r="B64" s="89">
        <f>'B - Schedule of Values Summary'!B64</f>
        <v>0</v>
      </c>
      <c r="C64" s="54">
        <f>'B - Schedule of Values Summary'!C64</f>
        <v>0</v>
      </c>
      <c r="D64" s="301">
        <f>'B - Schedule of Values Summary'!D64</f>
        <v>0</v>
      </c>
      <c r="E64" s="239"/>
      <c r="F64" s="239"/>
      <c r="G64" s="239"/>
      <c r="H64" s="239"/>
      <c r="I64" s="263"/>
      <c r="J64" s="305"/>
      <c r="K64" s="231"/>
      <c r="L64" s="305"/>
      <c r="M64" s="231"/>
      <c r="N64" s="280">
        <f t="shared" si="4"/>
        <v>0</v>
      </c>
      <c r="O64" s="263"/>
      <c r="P64" s="90"/>
      <c r="Q64" s="278">
        <f>IF(AC64=0,0,('B - Schedule of Values Summary'!J64*AC64)-J64)</f>
        <v>0</v>
      </c>
      <c r="R64" s="231"/>
      <c r="S64" s="278">
        <f>IF(AD64=0,0,('B - Schedule of Values Summary'!L64*AD64)-L64)</f>
        <v>0</v>
      </c>
      <c r="T64" s="230"/>
      <c r="U64" s="230"/>
      <c r="V64" s="231"/>
      <c r="W64" s="280">
        <f t="shared" si="5"/>
        <v>0</v>
      </c>
      <c r="X64" s="263"/>
      <c r="Y64" s="280">
        <f t="shared" si="6"/>
        <v>0</v>
      </c>
      <c r="Z64" s="263"/>
      <c r="AA64" s="65"/>
      <c r="AB64" s="65"/>
      <c r="AC64" s="6"/>
      <c r="AD64" s="7"/>
      <c r="AE64" s="91">
        <f>'B - Schedule of Values Summary'!U64</f>
        <v>0</v>
      </c>
      <c r="AF64" s="65"/>
      <c r="AG64" s="65"/>
      <c r="AH64" s="65"/>
      <c r="AI64" s="65"/>
      <c r="AJ64" s="65"/>
      <c r="AK64" s="65"/>
      <c r="AL64" s="65"/>
      <c r="AM64" s="65"/>
      <c r="AN64" s="65"/>
      <c r="AO64" s="65"/>
    </row>
    <row r="65" spans="1:41" ht="12.75" customHeight="1" x14ac:dyDescent="0.2">
      <c r="A65" s="56">
        <f t="shared" si="7"/>
        <v>43</v>
      </c>
      <c r="B65" s="89">
        <f>'B - Schedule of Values Summary'!B65</f>
        <v>0</v>
      </c>
      <c r="C65" s="54">
        <f>'B - Schedule of Values Summary'!C65</f>
        <v>0</v>
      </c>
      <c r="D65" s="301">
        <f>'B - Schedule of Values Summary'!D65</f>
        <v>0</v>
      </c>
      <c r="E65" s="239"/>
      <c r="F65" s="239"/>
      <c r="G65" s="239"/>
      <c r="H65" s="239"/>
      <c r="I65" s="263"/>
      <c r="J65" s="305"/>
      <c r="K65" s="231"/>
      <c r="L65" s="305"/>
      <c r="M65" s="231"/>
      <c r="N65" s="280">
        <f t="shared" si="4"/>
        <v>0</v>
      </c>
      <c r="O65" s="263"/>
      <c r="P65" s="90"/>
      <c r="Q65" s="278">
        <f>IF(AC65=0,0,('B - Schedule of Values Summary'!J65*AC65)-J65)</f>
        <v>0</v>
      </c>
      <c r="R65" s="231"/>
      <c r="S65" s="278">
        <f>IF(AD65=0,0,('B - Schedule of Values Summary'!L65*AD65)-L65)</f>
        <v>0</v>
      </c>
      <c r="T65" s="230"/>
      <c r="U65" s="230"/>
      <c r="V65" s="231"/>
      <c r="W65" s="280">
        <f t="shared" si="5"/>
        <v>0</v>
      </c>
      <c r="X65" s="263"/>
      <c r="Y65" s="280">
        <f t="shared" si="6"/>
        <v>0</v>
      </c>
      <c r="Z65" s="263"/>
      <c r="AA65" s="65"/>
      <c r="AB65" s="65"/>
      <c r="AC65" s="6"/>
      <c r="AD65" s="7"/>
      <c r="AE65" s="91">
        <f>'B - Schedule of Values Summary'!U65</f>
        <v>0</v>
      </c>
      <c r="AF65" s="65"/>
      <c r="AG65" s="65"/>
      <c r="AH65" s="65"/>
      <c r="AI65" s="65"/>
      <c r="AJ65" s="65"/>
      <c r="AK65" s="65"/>
      <c r="AL65" s="65"/>
      <c r="AM65" s="65"/>
      <c r="AN65" s="65"/>
      <c r="AO65" s="65"/>
    </row>
    <row r="66" spans="1:41" ht="12.75" customHeight="1" x14ac:dyDescent="0.2">
      <c r="A66" s="56">
        <f t="shared" si="7"/>
        <v>44</v>
      </c>
      <c r="B66" s="89">
        <f>'B - Schedule of Values Summary'!B66</f>
        <v>0</v>
      </c>
      <c r="C66" s="54">
        <f>'B - Schedule of Values Summary'!C66</f>
        <v>0</v>
      </c>
      <c r="D66" s="301">
        <f>'B - Schedule of Values Summary'!D66</f>
        <v>0</v>
      </c>
      <c r="E66" s="239"/>
      <c r="F66" s="239"/>
      <c r="G66" s="239"/>
      <c r="H66" s="239"/>
      <c r="I66" s="263"/>
      <c r="J66" s="305"/>
      <c r="K66" s="231"/>
      <c r="L66" s="305"/>
      <c r="M66" s="231"/>
      <c r="N66" s="280">
        <f t="shared" si="4"/>
        <v>0</v>
      </c>
      <c r="O66" s="263"/>
      <c r="P66" s="90"/>
      <c r="Q66" s="278">
        <f>IF(AC66=0,0,('B - Schedule of Values Summary'!J66*AC66)-J66)</f>
        <v>0</v>
      </c>
      <c r="R66" s="231"/>
      <c r="S66" s="278">
        <f>IF(AD66=0,0,('B - Schedule of Values Summary'!L66*AD66)-L66)</f>
        <v>0</v>
      </c>
      <c r="T66" s="230"/>
      <c r="U66" s="230"/>
      <c r="V66" s="231"/>
      <c r="W66" s="280">
        <f t="shared" si="5"/>
        <v>0</v>
      </c>
      <c r="X66" s="263"/>
      <c r="Y66" s="280">
        <f t="shared" si="6"/>
        <v>0</v>
      </c>
      <c r="Z66" s="263"/>
      <c r="AA66" s="65"/>
      <c r="AB66" s="65"/>
      <c r="AC66" s="6"/>
      <c r="AD66" s="7"/>
      <c r="AE66" s="91">
        <f>'B - Schedule of Values Summary'!U66</f>
        <v>0</v>
      </c>
      <c r="AF66" s="65"/>
      <c r="AG66" s="65"/>
      <c r="AH66" s="65"/>
      <c r="AI66" s="65"/>
      <c r="AJ66" s="65"/>
      <c r="AK66" s="65"/>
      <c r="AL66" s="65"/>
      <c r="AM66" s="65"/>
      <c r="AN66" s="65"/>
      <c r="AO66" s="65"/>
    </row>
    <row r="67" spans="1:41" ht="12.75" customHeight="1" x14ac:dyDescent="0.2">
      <c r="A67" s="56">
        <f t="shared" si="7"/>
        <v>45</v>
      </c>
      <c r="B67" s="89">
        <f>'B - Schedule of Values Summary'!B67</f>
        <v>0</v>
      </c>
      <c r="C67" s="54">
        <f>'B - Schedule of Values Summary'!C67</f>
        <v>0</v>
      </c>
      <c r="D67" s="301">
        <f>'B - Schedule of Values Summary'!D67</f>
        <v>0</v>
      </c>
      <c r="E67" s="239"/>
      <c r="F67" s="239"/>
      <c r="G67" s="239"/>
      <c r="H67" s="239"/>
      <c r="I67" s="263"/>
      <c r="J67" s="305"/>
      <c r="K67" s="231"/>
      <c r="L67" s="305"/>
      <c r="M67" s="231"/>
      <c r="N67" s="280">
        <f t="shared" si="4"/>
        <v>0</v>
      </c>
      <c r="O67" s="263"/>
      <c r="P67" s="90"/>
      <c r="Q67" s="278">
        <f>IF(AC67=0,0,('B - Schedule of Values Summary'!J67*AC67)-J67)</f>
        <v>0</v>
      </c>
      <c r="R67" s="231"/>
      <c r="S67" s="278">
        <f>IF(AD67=0,0,('B - Schedule of Values Summary'!L67*AD67)-L67)</f>
        <v>0</v>
      </c>
      <c r="T67" s="230"/>
      <c r="U67" s="230"/>
      <c r="V67" s="231"/>
      <c r="W67" s="280">
        <f t="shared" si="5"/>
        <v>0</v>
      </c>
      <c r="X67" s="263"/>
      <c r="Y67" s="280">
        <f t="shared" si="6"/>
        <v>0</v>
      </c>
      <c r="Z67" s="263"/>
      <c r="AA67" s="65"/>
      <c r="AB67" s="65"/>
      <c r="AC67" s="6"/>
      <c r="AD67" s="7"/>
      <c r="AE67" s="91">
        <f>'B - Schedule of Values Summary'!U67</f>
        <v>0</v>
      </c>
      <c r="AF67" s="65"/>
      <c r="AG67" s="65"/>
      <c r="AH67" s="65"/>
      <c r="AI67" s="65"/>
      <c r="AJ67" s="65"/>
      <c r="AK67" s="65"/>
      <c r="AL67" s="65"/>
      <c r="AM67" s="65"/>
      <c r="AN67" s="65"/>
      <c r="AO67" s="65"/>
    </row>
    <row r="68" spans="1:41" ht="12.75" customHeight="1" x14ac:dyDescent="0.2">
      <c r="A68" s="56">
        <f t="shared" si="7"/>
        <v>46</v>
      </c>
      <c r="B68" s="89">
        <f>'B - Schedule of Values Summary'!B68</f>
        <v>0</v>
      </c>
      <c r="C68" s="54">
        <f>'B - Schedule of Values Summary'!C68</f>
        <v>0</v>
      </c>
      <c r="D68" s="302">
        <f>'B - Schedule of Values Summary'!D68</f>
        <v>0</v>
      </c>
      <c r="E68" s="303"/>
      <c r="F68" s="303"/>
      <c r="G68" s="303"/>
      <c r="H68" s="303"/>
      <c r="I68" s="304"/>
      <c r="J68" s="308"/>
      <c r="K68" s="309"/>
      <c r="L68" s="308"/>
      <c r="M68" s="309"/>
      <c r="N68" s="306">
        <f t="shared" si="4"/>
        <v>0</v>
      </c>
      <c r="O68" s="304"/>
      <c r="P68" s="90"/>
      <c r="Q68" s="278">
        <f>IF(AC68=0,0,('B - Schedule of Values Summary'!J68*AC68)-J68)</f>
        <v>0</v>
      </c>
      <c r="R68" s="231"/>
      <c r="S68" s="278">
        <f>IF(AD68=0,0,('B - Schedule of Values Summary'!L68*AD68)-L68)</f>
        <v>0</v>
      </c>
      <c r="T68" s="230"/>
      <c r="U68" s="230"/>
      <c r="V68" s="231"/>
      <c r="W68" s="316">
        <f t="shared" si="5"/>
        <v>0</v>
      </c>
      <c r="X68" s="304"/>
      <c r="Y68" s="306">
        <f t="shared" si="6"/>
        <v>0</v>
      </c>
      <c r="Z68" s="304"/>
      <c r="AA68" s="65"/>
      <c r="AB68" s="65"/>
      <c r="AC68" s="8"/>
      <c r="AD68" s="9"/>
      <c r="AE68" s="92">
        <f>'B - Schedule of Values Summary'!U68</f>
        <v>0</v>
      </c>
      <c r="AF68" s="65"/>
      <c r="AG68" s="65"/>
      <c r="AH68" s="65"/>
      <c r="AI68" s="65"/>
      <c r="AJ68" s="65"/>
      <c r="AK68" s="65"/>
      <c r="AL68" s="65"/>
      <c r="AM68" s="65"/>
      <c r="AN68" s="65"/>
      <c r="AO68" s="65"/>
    </row>
    <row r="69" spans="1:41" ht="12.75" customHeight="1" x14ac:dyDescent="0.2">
      <c r="A69" s="295" t="s">
        <v>158</v>
      </c>
      <c r="B69" s="296"/>
      <c r="C69" s="296"/>
      <c r="D69" s="296"/>
      <c r="E69" s="296"/>
      <c r="F69" s="296"/>
      <c r="G69" s="296"/>
      <c r="H69" s="296"/>
      <c r="I69" s="267"/>
      <c r="J69" s="266">
        <f>SUM(J46:J68)</f>
        <v>0</v>
      </c>
      <c r="K69" s="267"/>
      <c r="L69" s="266">
        <f>SUM(L46:L68)</f>
        <v>0</v>
      </c>
      <c r="M69" s="267"/>
      <c r="N69" s="266">
        <f>SUM(N46:N68)</f>
        <v>0</v>
      </c>
      <c r="O69" s="267"/>
      <c r="P69" s="58"/>
      <c r="Q69" s="266">
        <f>SUM(Q46:Q68)</f>
        <v>0</v>
      </c>
      <c r="R69" s="267"/>
      <c r="S69" s="307">
        <f>SUM(S46:S68)</f>
        <v>0</v>
      </c>
      <c r="T69" s="296"/>
      <c r="U69" s="296"/>
      <c r="V69" s="267"/>
      <c r="W69" s="266">
        <f>SUM(W46:W68)</f>
        <v>0</v>
      </c>
      <c r="X69" s="267"/>
      <c r="Y69" s="266">
        <f>SUM(Y46:Y68)</f>
        <v>0</v>
      </c>
      <c r="Z69" s="267"/>
      <c r="AA69" s="93"/>
      <c r="AB69" s="93"/>
      <c r="AC69" s="65"/>
      <c r="AD69" s="65"/>
      <c r="AE69" s="65"/>
      <c r="AF69" s="65"/>
      <c r="AG69" s="65"/>
      <c r="AH69" s="65"/>
      <c r="AI69" s="65"/>
      <c r="AJ69" s="65"/>
      <c r="AK69" s="65"/>
      <c r="AL69" s="65"/>
      <c r="AM69" s="65"/>
      <c r="AN69" s="65"/>
      <c r="AO69" s="65"/>
    </row>
    <row r="70" spans="1:41" ht="14.25" customHeight="1" x14ac:dyDescent="0.2">
      <c r="A70" s="294" t="str">
        <f>IF(SVSLastPage=AA41,"Grand Total Final Sheet Only","")</f>
        <v/>
      </c>
      <c r="B70" s="186"/>
      <c r="C70" s="186"/>
      <c r="D70" s="186"/>
      <c r="E70" s="186"/>
      <c r="F70" s="186"/>
      <c r="G70" s="186"/>
      <c r="H70" s="186"/>
      <c r="I70" s="293"/>
      <c r="J70" s="268">
        <f>IF(SVSLastPage=AA41,$J$138,0)</f>
        <v>0</v>
      </c>
      <c r="K70" s="269"/>
      <c r="L70" s="268">
        <f>IF(SVSLastPage=AA41,$L$138,0)</f>
        <v>0</v>
      </c>
      <c r="M70" s="269"/>
      <c r="N70" s="268">
        <f>IF(SVSLastPage=AA41,$N$138,0)</f>
        <v>0</v>
      </c>
      <c r="O70" s="269"/>
      <c r="P70" s="60"/>
      <c r="Q70" s="268">
        <f>IF(SVSLastPage=AA41,$Q138,0)</f>
        <v>0</v>
      </c>
      <c r="R70" s="269"/>
      <c r="S70" s="268">
        <f>IF(SVSLastPage=AA41,$S$138,0)</f>
        <v>0</v>
      </c>
      <c r="T70" s="202"/>
      <c r="U70" s="202"/>
      <c r="V70" s="269"/>
      <c r="W70" s="268">
        <f>IF(SVSLastPage=AA41,$W$138,0)</f>
        <v>0</v>
      </c>
      <c r="X70" s="269"/>
      <c r="Y70" s="268">
        <f>IF(SVSLastPage=AA41,$Y$138,0)</f>
        <v>0</v>
      </c>
      <c r="Z70" s="269"/>
      <c r="AA70" s="65"/>
      <c r="AB70" s="65"/>
      <c r="AC70" s="65"/>
      <c r="AD70" s="65"/>
      <c r="AE70" s="65"/>
      <c r="AF70" s="65"/>
      <c r="AG70" s="65"/>
      <c r="AH70" s="65"/>
      <c r="AI70" s="65"/>
      <c r="AJ70" s="65"/>
      <c r="AK70" s="65"/>
      <c r="AL70" s="65"/>
      <c r="AM70" s="65"/>
      <c r="AN70" s="65"/>
      <c r="AO70" s="65"/>
    </row>
    <row r="71" spans="1:41" ht="14.25" customHeight="1" x14ac:dyDescent="0.2">
      <c r="A71" s="24" t="str">
        <f>FormNumber</f>
        <v>F330-02</v>
      </c>
      <c r="B71" s="61"/>
      <c r="C71" s="61"/>
      <c r="D71" s="61"/>
      <c r="E71" s="61"/>
      <c r="F71" s="61"/>
      <c r="G71" s="61"/>
      <c r="H71" s="61"/>
      <c r="I71" s="61"/>
      <c r="J71" s="62"/>
      <c r="K71" s="62"/>
      <c r="L71" s="62"/>
      <c r="M71" s="282" t="str">
        <f>FormVersion</f>
        <v>2015-SEP</v>
      </c>
      <c r="N71" s="191"/>
      <c r="O71" s="62"/>
      <c r="P71" s="63"/>
      <c r="Q71" s="62"/>
      <c r="R71" s="62"/>
      <c r="S71" s="62"/>
      <c r="T71" s="62"/>
      <c r="U71" s="62"/>
      <c r="V71" s="62"/>
      <c r="W71" s="62"/>
      <c r="X71" s="62"/>
      <c r="Y71" s="62"/>
      <c r="Z71" s="64" t="str">
        <f>"Section C - Schedule of Values Details, Page "&amp;AA41&amp;" of "&amp;SVSLastPage</f>
        <v>Section C - Schedule of Values Details, Page 2 of 0</v>
      </c>
      <c r="AA71" s="65"/>
      <c r="AB71" s="65"/>
      <c r="AC71" s="65"/>
      <c r="AD71" s="65"/>
      <c r="AE71" s="65"/>
      <c r="AF71" s="65"/>
      <c r="AG71" s="65"/>
      <c r="AH71" s="65"/>
      <c r="AI71" s="65"/>
      <c r="AJ71" s="65"/>
      <c r="AK71" s="65"/>
      <c r="AL71" s="65"/>
      <c r="AM71" s="65"/>
      <c r="AN71" s="65"/>
      <c r="AO71" s="65"/>
    </row>
    <row r="72" spans="1:41" ht="18" customHeight="1" x14ac:dyDescent="0.25">
      <c r="A72" s="71" t="s">
        <v>110</v>
      </c>
      <c r="B72" s="71"/>
      <c r="C72" s="71"/>
      <c r="D72" s="71"/>
      <c r="E72" s="71"/>
      <c r="F72" s="71"/>
      <c r="G72" s="281">
        <f>ContractorName</f>
        <v>0</v>
      </c>
      <c r="H72" s="205"/>
      <c r="I72" s="205"/>
      <c r="J72" s="205"/>
      <c r="K72" s="205"/>
      <c r="L72" s="205"/>
      <c r="M72" s="71"/>
      <c r="N72" s="71" t="s">
        <v>57</v>
      </c>
      <c r="O72" s="71"/>
      <c r="P72" s="71"/>
      <c r="Q72" s="276">
        <f>ContractNumber</f>
        <v>0</v>
      </c>
      <c r="R72" s="205"/>
      <c r="S72" s="205"/>
      <c r="T72" s="205"/>
      <c r="U72" s="205"/>
      <c r="V72" s="65"/>
      <c r="W72" s="22" t="s">
        <v>159</v>
      </c>
      <c r="X72" s="71"/>
      <c r="Y72" s="65"/>
      <c r="Z72" s="65"/>
      <c r="AA72" s="65"/>
      <c r="AB72" s="65"/>
      <c r="AC72" s="65"/>
      <c r="AD72" s="65"/>
      <c r="AE72" s="65"/>
      <c r="AF72" s="65"/>
      <c r="AG72" s="65"/>
      <c r="AH72" s="65"/>
      <c r="AI72" s="65"/>
      <c r="AJ72" s="65"/>
      <c r="AK72" s="65"/>
      <c r="AL72" s="65"/>
      <c r="AM72" s="65"/>
      <c r="AN72" s="65"/>
      <c r="AO72" s="65"/>
    </row>
    <row r="73" spans="1:41" ht="18" customHeight="1" x14ac:dyDescent="0.25">
      <c r="A73" s="208" t="s">
        <v>112</v>
      </c>
      <c r="B73" s="184"/>
      <c r="C73" s="184"/>
      <c r="D73" s="184"/>
      <c r="E73" s="184"/>
      <c r="F73" s="184"/>
      <c r="G73" s="288">
        <f>ProjectName1</f>
        <v>0</v>
      </c>
      <c r="H73" s="239"/>
      <c r="I73" s="239"/>
      <c r="J73" s="239"/>
      <c r="K73" s="239"/>
      <c r="L73" s="239"/>
      <c r="M73" s="71"/>
      <c r="N73" s="208"/>
      <c r="O73" s="184"/>
      <c r="P73" s="71"/>
      <c r="Q73" s="208"/>
      <c r="R73" s="184"/>
      <c r="S73" s="184"/>
      <c r="T73" s="184"/>
      <c r="U73" s="184"/>
      <c r="V73" s="71"/>
      <c r="W73" s="70" t="s">
        <v>160</v>
      </c>
      <c r="X73" s="74"/>
      <c r="Y73" s="66"/>
      <c r="Z73" s="65"/>
      <c r="AA73" s="65"/>
      <c r="AB73" s="65"/>
      <c r="AC73" s="65"/>
      <c r="AD73" s="65"/>
      <c r="AE73" s="65"/>
      <c r="AF73" s="65"/>
      <c r="AG73" s="65"/>
      <c r="AH73" s="65"/>
      <c r="AI73" s="65"/>
      <c r="AJ73" s="65"/>
      <c r="AK73" s="65"/>
      <c r="AL73" s="65"/>
      <c r="AM73" s="65"/>
      <c r="AN73" s="65"/>
      <c r="AO73" s="65"/>
    </row>
    <row r="74" spans="1:41" ht="18" customHeight="1" x14ac:dyDescent="0.2">
      <c r="A74" s="208"/>
      <c r="B74" s="184"/>
      <c r="C74" s="184"/>
      <c r="D74" s="184"/>
      <c r="E74" s="184"/>
      <c r="F74" s="184"/>
      <c r="G74" s="318">
        <f>ProjectName2</f>
        <v>0</v>
      </c>
      <c r="H74" s="211"/>
      <c r="I74" s="211"/>
      <c r="J74" s="211"/>
      <c r="K74" s="211"/>
      <c r="L74" s="211"/>
      <c r="M74" s="71"/>
      <c r="N74" s="71" t="s">
        <v>58</v>
      </c>
      <c r="O74" s="71"/>
      <c r="P74" s="71"/>
      <c r="Q74" s="276">
        <f>AlternateNumber</f>
        <v>0</v>
      </c>
      <c r="R74" s="205"/>
      <c r="S74" s="205"/>
      <c r="T74" s="205"/>
      <c r="U74" s="205"/>
      <c r="V74" s="65"/>
      <c r="W74" s="78" t="s">
        <v>59</v>
      </c>
      <c r="X74" s="65"/>
      <c r="Y74" s="204">
        <f>RequestNumber</f>
        <v>0</v>
      </c>
      <c r="Z74" s="205"/>
      <c r="AA74" s="65"/>
      <c r="AB74" s="65"/>
      <c r="AC74" s="65"/>
      <c r="AD74" s="65"/>
      <c r="AE74" s="65"/>
      <c r="AF74" s="65"/>
      <c r="AG74" s="65"/>
      <c r="AH74" s="65"/>
      <c r="AI74" s="65"/>
      <c r="AJ74" s="65"/>
      <c r="AK74" s="65"/>
      <c r="AL74" s="65"/>
      <c r="AM74" s="65"/>
      <c r="AN74" s="65"/>
      <c r="AO74" s="65"/>
    </row>
    <row r="75" spans="1:41" ht="18" customHeight="1" x14ac:dyDescent="0.2">
      <c r="A75" s="71" t="s">
        <v>114</v>
      </c>
      <c r="B75" s="71"/>
      <c r="C75" s="71"/>
      <c r="D75" s="71"/>
      <c r="E75" s="71"/>
      <c r="F75" s="71"/>
      <c r="G75" s="283">
        <f>ProjectLocation</f>
        <v>0</v>
      </c>
      <c r="H75" s="239"/>
      <c r="I75" s="239"/>
      <c r="J75" s="239"/>
      <c r="K75" s="239"/>
      <c r="L75" s="239"/>
      <c r="M75" s="208"/>
      <c r="N75" s="184"/>
      <c r="O75" s="184"/>
      <c r="P75" s="184"/>
      <c r="Q75" s="184"/>
      <c r="R75" s="184"/>
      <c r="S75" s="184"/>
      <c r="T75" s="184"/>
      <c r="U75" s="184"/>
      <c r="V75" s="184"/>
      <c r="W75" s="71" t="s">
        <v>61</v>
      </c>
      <c r="X75" s="77">
        <f>X41+1</f>
        <v>4</v>
      </c>
      <c r="Y75" s="43" t="s">
        <v>115</v>
      </c>
      <c r="Z75" s="72">
        <f>LastPage</f>
        <v>1</v>
      </c>
      <c r="AA75" s="65">
        <f>AA41+1</f>
        <v>3</v>
      </c>
      <c r="AB75" s="65"/>
      <c r="AC75" s="65"/>
      <c r="AD75" s="65"/>
      <c r="AE75" s="65"/>
      <c r="AF75" s="65"/>
      <c r="AG75" s="65"/>
      <c r="AH75" s="65"/>
      <c r="AI75" s="65"/>
      <c r="AJ75" s="65"/>
      <c r="AK75" s="65"/>
      <c r="AL75" s="65"/>
      <c r="AM75" s="65"/>
      <c r="AN75" s="65"/>
      <c r="AO75" s="65"/>
    </row>
    <row r="76" spans="1:41" ht="15" customHeight="1"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65"/>
      <c r="AB76" s="65"/>
      <c r="AC76" s="65"/>
      <c r="AD76" s="65"/>
      <c r="AE76" s="65"/>
      <c r="AF76" s="65"/>
      <c r="AG76" s="65"/>
      <c r="AH76" s="65"/>
      <c r="AI76" s="65"/>
      <c r="AJ76" s="65"/>
      <c r="AK76" s="65"/>
      <c r="AL76" s="65"/>
      <c r="AM76" s="65"/>
      <c r="AN76" s="65"/>
      <c r="AO76" s="65"/>
    </row>
    <row r="77" spans="1:41" ht="12.75" customHeight="1" x14ac:dyDescent="0.2">
      <c r="A77" s="80"/>
      <c r="B77" s="285" t="s">
        <v>120</v>
      </c>
      <c r="C77" s="285" t="s">
        <v>116</v>
      </c>
      <c r="D77" s="190"/>
      <c r="E77" s="191"/>
      <c r="F77" s="191"/>
      <c r="G77" s="191"/>
      <c r="H77" s="191"/>
      <c r="I77" s="287"/>
      <c r="J77" s="274" t="s">
        <v>161</v>
      </c>
      <c r="K77" s="265"/>
      <c r="L77" s="265"/>
      <c r="M77" s="265"/>
      <c r="N77" s="265"/>
      <c r="O77" s="275"/>
      <c r="P77" s="48"/>
      <c r="Q77" s="274" t="s">
        <v>118</v>
      </c>
      <c r="R77" s="265"/>
      <c r="S77" s="265"/>
      <c r="T77" s="265"/>
      <c r="U77" s="265"/>
      <c r="V77" s="265"/>
      <c r="W77" s="265"/>
      <c r="X77" s="265"/>
      <c r="Y77" s="265"/>
      <c r="Z77" s="275"/>
      <c r="AA77" s="65"/>
      <c r="AB77" s="65"/>
      <c r="AC77" s="310" t="s">
        <v>162</v>
      </c>
      <c r="AD77" s="191"/>
      <c r="AE77" s="311"/>
      <c r="AF77" s="65"/>
      <c r="AG77" s="65"/>
      <c r="AH77" s="65"/>
      <c r="AI77" s="65"/>
      <c r="AJ77" s="65"/>
      <c r="AK77" s="65"/>
      <c r="AL77" s="65"/>
      <c r="AM77" s="65"/>
      <c r="AN77" s="65"/>
      <c r="AO77" s="65"/>
    </row>
    <row r="78" spans="1:41" ht="12.75" customHeight="1" x14ac:dyDescent="0.2">
      <c r="A78" s="49" t="s">
        <v>119</v>
      </c>
      <c r="B78" s="286"/>
      <c r="C78" s="286"/>
      <c r="D78" s="204" t="s">
        <v>121</v>
      </c>
      <c r="E78" s="205"/>
      <c r="F78" s="205"/>
      <c r="G78" s="205"/>
      <c r="H78" s="205"/>
      <c r="I78" s="261"/>
      <c r="J78" s="284" t="s">
        <v>122</v>
      </c>
      <c r="K78" s="263"/>
      <c r="L78" s="284" t="s">
        <v>123</v>
      </c>
      <c r="M78" s="263"/>
      <c r="N78" s="284" t="s">
        <v>124</v>
      </c>
      <c r="O78" s="263"/>
      <c r="P78" s="84"/>
      <c r="Q78" s="273" t="s">
        <v>125</v>
      </c>
      <c r="R78" s="263"/>
      <c r="S78" s="273" t="s">
        <v>126</v>
      </c>
      <c r="T78" s="239"/>
      <c r="U78" s="239"/>
      <c r="V78" s="263"/>
      <c r="W78" s="273" t="s">
        <v>127</v>
      </c>
      <c r="X78" s="263"/>
      <c r="Y78" s="273" t="s">
        <v>128</v>
      </c>
      <c r="Z78" s="263"/>
      <c r="AA78" s="65"/>
      <c r="AB78" s="65"/>
      <c r="AC78" s="312"/>
      <c r="AD78" s="205"/>
      <c r="AE78" s="313"/>
      <c r="AF78" s="65"/>
      <c r="AG78" s="65"/>
      <c r="AH78" s="65"/>
      <c r="AI78" s="65"/>
      <c r="AJ78" s="65"/>
      <c r="AK78" s="65"/>
      <c r="AL78" s="65"/>
      <c r="AM78" s="65"/>
      <c r="AN78" s="65"/>
      <c r="AO78" s="65"/>
    </row>
    <row r="79" spans="1:41" ht="25.5" customHeight="1" x14ac:dyDescent="0.2">
      <c r="A79" s="49" t="s">
        <v>130</v>
      </c>
      <c r="B79" s="56" t="s">
        <v>131</v>
      </c>
      <c r="C79" s="51" t="s">
        <v>132</v>
      </c>
      <c r="D79" s="204" t="s">
        <v>133</v>
      </c>
      <c r="E79" s="205"/>
      <c r="F79" s="205"/>
      <c r="G79" s="205"/>
      <c r="H79" s="205"/>
      <c r="I79" s="261"/>
      <c r="J79" s="271" t="s">
        <v>163</v>
      </c>
      <c r="K79" s="261"/>
      <c r="L79" s="271" t="s">
        <v>164</v>
      </c>
      <c r="M79" s="261"/>
      <c r="N79" s="271" t="s">
        <v>165</v>
      </c>
      <c r="O79" s="261"/>
      <c r="P79" s="85"/>
      <c r="Q79" s="271" t="s">
        <v>166</v>
      </c>
      <c r="R79" s="261"/>
      <c r="S79" s="271" t="s">
        <v>167</v>
      </c>
      <c r="T79" s="205"/>
      <c r="U79" s="205"/>
      <c r="V79" s="261"/>
      <c r="W79" s="271" t="s">
        <v>168</v>
      </c>
      <c r="X79" s="261"/>
      <c r="Y79" s="271" t="s">
        <v>169</v>
      </c>
      <c r="Z79" s="261"/>
      <c r="AA79" s="65"/>
      <c r="AB79" s="65"/>
      <c r="AC79" s="86" t="s">
        <v>170</v>
      </c>
      <c r="AD79" s="87" t="s">
        <v>171</v>
      </c>
      <c r="AE79" s="88" t="s">
        <v>172</v>
      </c>
      <c r="AF79" s="65"/>
      <c r="AG79" s="65"/>
      <c r="AH79" s="65"/>
      <c r="AI79" s="65"/>
      <c r="AJ79" s="65"/>
      <c r="AK79" s="65"/>
      <c r="AL79" s="65"/>
      <c r="AM79" s="65"/>
      <c r="AN79" s="65"/>
      <c r="AO79" s="65"/>
    </row>
    <row r="80" spans="1:41" ht="12.75" customHeight="1" x14ac:dyDescent="0.2">
      <c r="A80" s="53">
        <f>A68+1</f>
        <v>47</v>
      </c>
      <c r="B80" s="89">
        <f>'B - Schedule of Values Summary'!B80</f>
        <v>0</v>
      </c>
      <c r="C80" s="54">
        <f>'B - Schedule of Values Summary'!C80</f>
        <v>0</v>
      </c>
      <c r="D80" s="301">
        <f>'B - Schedule of Values Summary'!D80</f>
        <v>0</v>
      </c>
      <c r="E80" s="239"/>
      <c r="F80" s="239"/>
      <c r="G80" s="239"/>
      <c r="H80" s="239"/>
      <c r="I80" s="263"/>
      <c r="J80" s="305"/>
      <c r="K80" s="231"/>
      <c r="L80" s="305"/>
      <c r="M80" s="231"/>
      <c r="N80" s="270">
        <f t="shared" ref="N80:N102" si="8">J80+L80</f>
        <v>0</v>
      </c>
      <c r="O80" s="261"/>
      <c r="P80" s="90"/>
      <c r="Q80" s="314">
        <f>IF(AC80=0,0,('B - Schedule of Values Summary'!J80*AC80)-J80)</f>
        <v>0</v>
      </c>
      <c r="R80" s="315"/>
      <c r="S80" s="278">
        <f>IF(AD80=0,0,('B - Schedule of Values Summary'!L80*AD80)-L80)</f>
        <v>0</v>
      </c>
      <c r="T80" s="230"/>
      <c r="U80" s="230"/>
      <c r="V80" s="231"/>
      <c r="W80" s="280">
        <f t="shared" ref="W80:W102" si="9">J80+Q80</f>
        <v>0</v>
      </c>
      <c r="X80" s="263"/>
      <c r="Y80" s="280">
        <f t="shared" ref="Y80:Y102" si="10">L80+S80</f>
        <v>0</v>
      </c>
      <c r="Z80" s="263"/>
      <c r="AA80" s="65"/>
      <c r="AB80" s="65"/>
      <c r="AC80" s="6"/>
      <c r="AD80" s="7"/>
      <c r="AE80" s="91">
        <f>'B - Schedule of Values Summary'!U80</f>
        <v>0</v>
      </c>
      <c r="AF80" s="65"/>
      <c r="AG80" s="65"/>
      <c r="AH80" s="65"/>
      <c r="AI80" s="65"/>
      <c r="AJ80" s="65"/>
      <c r="AK80" s="65"/>
      <c r="AL80" s="65"/>
      <c r="AM80" s="65"/>
      <c r="AN80" s="65"/>
      <c r="AO80" s="65"/>
    </row>
    <row r="81" spans="1:41" ht="12.75" customHeight="1" x14ac:dyDescent="0.2">
      <c r="A81" s="56">
        <f t="shared" ref="A81:A102" si="11">A80+1</f>
        <v>48</v>
      </c>
      <c r="B81" s="89">
        <f>'B - Schedule of Values Summary'!B81</f>
        <v>0</v>
      </c>
      <c r="C81" s="54">
        <f>'B - Schedule of Values Summary'!C81</f>
        <v>0</v>
      </c>
      <c r="D81" s="301">
        <f>'B - Schedule of Values Summary'!D81</f>
        <v>0</v>
      </c>
      <c r="E81" s="239"/>
      <c r="F81" s="239"/>
      <c r="G81" s="239"/>
      <c r="H81" s="239"/>
      <c r="I81" s="263"/>
      <c r="J81" s="305"/>
      <c r="K81" s="231"/>
      <c r="L81" s="305"/>
      <c r="M81" s="231"/>
      <c r="N81" s="280">
        <f t="shared" si="8"/>
        <v>0</v>
      </c>
      <c r="O81" s="263"/>
      <c r="P81" s="90"/>
      <c r="Q81" s="278">
        <f>IF(AC81=0,0,('B - Schedule of Values Summary'!J81*AC81)-J81)</f>
        <v>0</v>
      </c>
      <c r="R81" s="231"/>
      <c r="S81" s="278">
        <f>IF(AD81=0,0,('B - Schedule of Values Summary'!L81*AD81)-L81)</f>
        <v>0</v>
      </c>
      <c r="T81" s="230"/>
      <c r="U81" s="230"/>
      <c r="V81" s="231"/>
      <c r="W81" s="280">
        <f t="shared" si="9"/>
        <v>0</v>
      </c>
      <c r="X81" s="263"/>
      <c r="Y81" s="280">
        <f t="shared" si="10"/>
        <v>0</v>
      </c>
      <c r="Z81" s="263"/>
      <c r="AA81" s="65"/>
      <c r="AB81" s="65"/>
      <c r="AC81" s="6"/>
      <c r="AD81" s="7"/>
      <c r="AE81" s="91">
        <f>'B - Schedule of Values Summary'!U81</f>
        <v>0</v>
      </c>
      <c r="AF81" s="65"/>
      <c r="AG81" s="65"/>
      <c r="AH81" s="65"/>
      <c r="AI81" s="65"/>
      <c r="AJ81" s="65"/>
      <c r="AK81" s="65"/>
      <c r="AL81" s="65"/>
      <c r="AM81" s="65"/>
      <c r="AN81" s="65"/>
      <c r="AO81" s="65"/>
    </row>
    <row r="82" spans="1:41" ht="12.75" customHeight="1" x14ac:dyDescent="0.2">
      <c r="A82" s="56">
        <f t="shared" si="11"/>
        <v>49</v>
      </c>
      <c r="B82" s="89">
        <f>'B - Schedule of Values Summary'!B82</f>
        <v>0</v>
      </c>
      <c r="C82" s="54">
        <f>'B - Schedule of Values Summary'!C82</f>
        <v>0</v>
      </c>
      <c r="D82" s="301">
        <f>'B - Schedule of Values Summary'!D82</f>
        <v>0</v>
      </c>
      <c r="E82" s="239"/>
      <c r="F82" s="239"/>
      <c r="G82" s="239"/>
      <c r="H82" s="239"/>
      <c r="I82" s="263"/>
      <c r="J82" s="305"/>
      <c r="K82" s="231"/>
      <c r="L82" s="305"/>
      <c r="M82" s="231"/>
      <c r="N82" s="280">
        <f t="shared" si="8"/>
        <v>0</v>
      </c>
      <c r="O82" s="263"/>
      <c r="P82" s="90"/>
      <c r="Q82" s="278">
        <f>IF(AC82=0,0,('B - Schedule of Values Summary'!J82*AC82)-J82)</f>
        <v>0</v>
      </c>
      <c r="R82" s="231"/>
      <c r="S82" s="278">
        <f>IF(AD82=0,0,('B - Schedule of Values Summary'!L82*AD82)-L82)</f>
        <v>0</v>
      </c>
      <c r="T82" s="230"/>
      <c r="U82" s="230"/>
      <c r="V82" s="231"/>
      <c r="W82" s="280">
        <f t="shared" si="9"/>
        <v>0</v>
      </c>
      <c r="X82" s="263"/>
      <c r="Y82" s="280">
        <f t="shared" si="10"/>
        <v>0</v>
      </c>
      <c r="Z82" s="263"/>
      <c r="AA82" s="65"/>
      <c r="AB82" s="65"/>
      <c r="AC82" s="6"/>
      <c r="AD82" s="7"/>
      <c r="AE82" s="91">
        <f>'B - Schedule of Values Summary'!U82</f>
        <v>0</v>
      </c>
      <c r="AF82" s="65"/>
      <c r="AG82" s="65"/>
      <c r="AH82" s="65"/>
      <c r="AI82" s="65"/>
      <c r="AJ82" s="65"/>
      <c r="AK82" s="65"/>
      <c r="AL82" s="65"/>
      <c r="AM82" s="65"/>
      <c r="AN82" s="65"/>
      <c r="AO82" s="65"/>
    </row>
    <row r="83" spans="1:41" ht="12.75" customHeight="1" x14ac:dyDescent="0.2">
      <c r="A83" s="56">
        <f t="shared" si="11"/>
        <v>50</v>
      </c>
      <c r="B83" s="89">
        <f>'B - Schedule of Values Summary'!B83</f>
        <v>0</v>
      </c>
      <c r="C83" s="54">
        <f>'B - Schedule of Values Summary'!C83</f>
        <v>0</v>
      </c>
      <c r="D83" s="301">
        <f>'B - Schedule of Values Summary'!D83</f>
        <v>0</v>
      </c>
      <c r="E83" s="239"/>
      <c r="F83" s="239"/>
      <c r="G83" s="239"/>
      <c r="H83" s="239"/>
      <c r="I83" s="263"/>
      <c r="J83" s="305"/>
      <c r="K83" s="231"/>
      <c r="L83" s="305"/>
      <c r="M83" s="231"/>
      <c r="N83" s="280">
        <f t="shared" si="8"/>
        <v>0</v>
      </c>
      <c r="O83" s="263"/>
      <c r="P83" s="90"/>
      <c r="Q83" s="278">
        <f>IF(AC83=0,0,('B - Schedule of Values Summary'!J83*AC83)-J83)</f>
        <v>0</v>
      </c>
      <c r="R83" s="231"/>
      <c r="S83" s="278">
        <f>IF(AD83=0,0,('B - Schedule of Values Summary'!L83*AD83)-L83)</f>
        <v>0</v>
      </c>
      <c r="T83" s="230"/>
      <c r="U83" s="230"/>
      <c r="V83" s="231"/>
      <c r="W83" s="280">
        <f t="shared" si="9"/>
        <v>0</v>
      </c>
      <c r="X83" s="263"/>
      <c r="Y83" s="280">
        <f t="shared" si="10"/>
        <v>0</v>
      </c>
      <c r="Z83" s="263"/>
      <c r="AA83" s="65"/>
      <c r="AB83" s="65"/>
      <c r="AC83" s="6"/>
      <c r="AD83" s="7"/>
      <c r="AE83" s="91">
        <f>'B - Schedule of Values Summary'!U83</f>
        <v>0</v>
      </c>
      <c r="AF83" s="65"/>
      <c r="AG83" s="65"/>
      <c r="AH83" s="65"/>
      <c r="AI83" s="65"/>
      <c r="AJ83" s="65"/>
      <c r="AK83" s="65"/>
      <c r="AL83" s="65"/>
      <c r="AM83" s="65"/>
      <c r="AN83" s="65"/>
      <c r="AO83" s="65"/>
    </row>
    <row r="84" spans="1:41" ht="12.75" customHeight="1" x14ac:dyDescent="0.2">
      <c r="A84" s="56">
        <f t="shared" si="11"/>
        <v>51</v>
      </c>
      <c r="B84" s="89">
        <f>'B - Schedule of Values Summary'!B84</f>
        <v>0</v>
      </c>
      <c r="C84" s="54">
        <f>'B - Schedule of Values Summary'!C84</f>
        <v>0</v>
      </c>
      <c r="D84" s="301">
        <f>'B - Schedule of Values Summary'!D84</f>
        <v>0</v>
      </c>
      <c r="E84" s="239"/>
      <c r="F84" s="239"/>
      <c r="G84" s="239"/>
      <c r="H84" s="239"/>
      <c r="I84" s="263"/>
      <c r="J84" s="305"/>
      <c r="K84" s="231"/>
      <c r="L84" s="305"/>
      <c r="M84" s="231"/>
      <c r="N84" s="280">
        <f t="shared" si="8"/>
        <v>0</v>
      </c>
      <c r="O84" s="263"/>
      <c r="P84" s="90"/>
      <c r="Q84" s="278">
        <f>IF(AC84=0,0,('B - Schedule of Values Summary'!J84*AC84)-J84)</f>
        <v>0</v>
      </c>
      <c r="R84" s="231"/>
      <c r="S84" s="278">
        <f>IF(AD84=0,0,('B - Schedule of Values Summary'!L84*AD84)-L84)</f>
        <v>0</v>
      </c>
      <c r="T84" s="230"/>
      <c r="U84" s="230"/>
      <c r="V84" s="231"/>
      <c r="W84" s="280">
        <f t="shared" si="9"/>
        <v>0</v>
      </c>
      <c r="X84" s="263"/>
      <c r="Y84" s="280">
        <f t="shared" si="10"/>
        <v>0</v>
      </c>
      <c r="Z84" s="263"/>
      <c r="AA84" s="65"/>
      <c r="AB84" s="65"/>
      <c r="AC84" s="6"/>
      <c r="AD84" s="7"/>
      <c r="AE84" s="91">
        <f>'B - Schedule of Values Summary'!U84</f>
        <v>0</v>
      </c>
      <c r="AF84" s="65"/>
      <c r="AG84" s="65"/>
      <c r="AH84" s="65"/>
      <c r="AI84" s="65"/>
      <c r="AJ84" s="65"/>
      <c r="AK84" s="65"/>
      <c r="AL84" s="65"/>
      <c r="AM84" s="65"/>
      <c r="AN84" s="65"/>
      <c r="AO84" s="65"/>
    </row>
    <row r="85" spans="1:41" ht="12.75" customHeight="1" x14ac:dyDescent="0.2">
      <c r="A85" s="56">
        <f t="shared" si="11"/>
        <v>52</v>
      </c>
      <c r="B85" s="89">
        <f>'B - Schedule of Values Summary'!B85</f>
        <v>0</v>
      </c>
      <c r="C85" s="54">
        <f>'B - Schedule of Values Summary'!C85</f>
        <v>0</v>
      </c>
      <c r="D85" s="301">
        <f>'B - Schedule of Values Summary'!D85</f>
        <v>0</v>
      </c>
      <c r="E85" s="239"/>
      <c r="F85" s="239"/>
      <c r="G85" s="239"/>
      <c r="H85" s="239"/>
      <c r="I85" s="263"/>
      <c r="J85" s="305"/>
      <c r="K85" s="231"/>
      <c r="L85" s="305"/>
      <c r="M85" s="231"/>
      <c r="N85" s="280">
        <f t="shared" si="8"/>
        <v>0</v>
      </c>
      <c r="O85" s="263"/>
      <c r="P85" s="90"/>
      <c r="Q85" s="278">
        <f>IF(AC85=0,0,('B - Schedule of Values Summary'!J85*AC85)-J85)</f>
        <v>0</v>
      </c>
      <c r="R85" s="231"/>
      <c r="S85" s="278">
        <f>IF(AD85=0,0,('B - Schedule of Values Summary'!L85*AD85)-L85)</f>
        <v>0</v>
      </c>
      <c r="T85" s="230"/>
      <c r="U85" s="230"/>
      <c r="V85" s="231"/>
      <c r="W85" s="280">
        <f t="shared" si="9"/>
        <v>0</v>
      </c>
      <c r="X85" s="263"/>
      <c r="Y85" s="280">
        <f t="shared" si="10"/>
        <v>0</v>
      </c>
      <c r="Z85" s="263"/>
      <c r="AA85" s="65"/>
      <c r="AB85" s="65"/>
      <c r="AC85" s="6"/>
      <c r="AD85" s="7"/>
      <c r="AE85" s="91">
        <f>'B - Schedule of Values Summary'!U85</f>
        <v>0</v>
      </c>
      <c r="AF85" s="65"/>
      <c r="AG85" s="65"/>
      <c r="AH85" s="65"/>
      <c r="AI85" s="65"/>
      <c r="AJ85" s="65"/>
      <c r="AK85" s="65"/>
      <c r="AL85" s="65"/>
      <c r="AM85" s="65"/>
      <c r="AN85" s="65"/>
      <c r="AO85" s="65"/>
    </row>
    <row r="86" spans="1:41" ht="12.75" customHeight="1" x14ac:dyDescent="0.2">
      <c r="A86" s="56">
        <f t="shared" si="11"/>
        <v>53</v>
      </c>
      <c r="B86" s="89">
        <f>'B - Schedule of Values Summary'!B86</f>
        <v>0</v>
      </c>
      <c r="C86" s="54">
        <f>'B - Schedule of Values Summary'!C86</f>
        <v>0</v>
      </c>
      <c r="D86" s="301">
        <f>'B - Schedule of Values Summary'!D86</f>
        <v>0</v>
      </c>
      <c r="E86" s="239"/>
      <c r="F86" s="239"/>
      <c r="G86" s="239"/>
      <c r="H86" s="239"/>
      <c r="I86" s="263"/>
      <c r="J86" s="305"/>
      <c r="K86" s="231"/>
      <c r="L86" s="305"/>
      <c r="M86" s="231"/>
      <c r="N86" s="280">
        <f t="shared" si="8"/>
        <v>0</v>
      </c>
      <c r="O86" s="263"/>
      <c r="P86" s="90"/>
      <c r="Q86" s="278">
        <f>IF(AC86=0,0,('B - Schedule of Values Summary'!J86*AC86)-J86)</f>
        <v>0</v>
      </c>
      <c r="R86" s="231"/>
      <c r="S86" s="278">
        <f>IF(AD86=0,0,('B - Schedule of Values Summary'!L86*AD86)-L86)</f>
        <v>0</v>
      </c>
      <c r="T86" s="230"/>
      <c r="U86" s="230"/>
      <c r="V86" s="231"/>
      <c r="W86" s="280">
        <f t="shared" si="9"/>
        <v>0</v>
      </c>
      <c r="X86" s="263"/>
      <c r="Y86" s="280">
        <f t="shared" si="10"/>
        <v>0</v>
      </c>
      <c r="Z86" s="263"/>
      <c r="AA86" s="65"/>
      <c r="AB86" s="65"/>
      <c r="AC86" s="6"/>
      <c r="AD86" s="7"/>
      <c r="AE86" s="91">
        <f>'B - Schedule of Values Summary'!U86</f>
        <v>0</v>
      </c>
      <c r="AF86" s="65"/>
      <c r="AG86" s="65"/>
      <c r="AH86" s="65"/>
      <c r="AI86" s="65"/>
      <c r="AJ86" s="65"/>
      <c r="AK86" s="65"/>
      <c r="AL86" s="65"/>
      <c r="AM86" s="65"/>
      <c r="AN86" s="65"/>
      <c r="AO86" s="65"/>
    </row>
    <row r="87" spans="1:41" ht="12.75" customHeight="1" x14ac:dyDescent="0.2">
      <c r="A87" s="56">
        <f t="shared" si="11"/>
        <v>54</v>
      </c>
      <c r="B87" s="89">
        <f>'B - Schedule of Values Summary'!B87</f>
        <v>0</v>
      </c>
      <c r="C87" s="54">
        <f>'B - Schedule of Values Summary'!C87</f>
        <v>0</v>
      </c>
      <c r="D87" s="301">
        <f>'B - Schedule of Values Summary'!D87</f>
        <v>0</v>
      </c>
      <c r="E87" s="239"/>
      <c r="F87" s="239"/>
      <c r="G87" s="239"/>
      <c r="H87" s="239"/>
      <c r="I87" s="263"/>
      <c r="J87" s="305"/>
      <c r="K87" s="231"/>
      <c r="L87" s="305"/>
      <c r="M87" s="231"/>
      <c r="N87" s="280">
        <f t="shared" si="8"/>
        <v>0</v>
      </c>
      <c r="O87" s="263"/>
      <c r="P87" s="90"/>
      <c r="Q87" s="278">
        <f>IF(AC87=0,0,('B - Schedule of Values Summary'!J87*AC87)-J87)</f>
        <v>0</v>
      </c>
      <c r="R87" s="231"/>
      <c r="S87" s="278">
        <f>IF(AD87=0,0,('B - Schedule of Values Summary'!L87*AD87)-L87)</f>
        <v>0</v>
      </c>
      <c r="T87" s="230"/>
      <c r="U87" s="230"/>
      <c r="V87" s="231"/>
      <c r="W87" s="280">
        <f t="shared" si="9"/>
        <v>0</v>
      </c>
      <c r="X87" s="263"/>
      <c r="Y87" s="280">
        <f t="shared" si="10"/>
        <v>0</v>
      </c>
      <c r="Z87" s="263"/>
      <c r="AA87" s="65"/>
      <c r="AB87" s="65"/>
      <c r="AC87" s="6"/>
      <c r="AD87" s="7"/>
      <c r="AE87" s="91">
        <f>'B - Schedule of Values Summary'!U87</f>
        <v>0</v>
      </c>
      <c r="AF87" s="65"/>
      <c r="AG87" s="65"/>
      <c r="AH87" s="65"/>
      <c r="AI87" s="65"/>
      <c r="AJ87" s="65"/>
      <c r="AK87" s="65"/>
      <c r="AL87" s="65"/>
      <c r="AM87" s="65"/>
      <c r="AN87" s="65"/>
      <c r="AO87" s="65"/>
    </row>
    <row r="88" spans="1:41" ht="12.75" customHeight="1" x14ac:dyDescent="0.2">
      <c r="A88" s="56">
        <f t="shared" si="11"/>
        <v>55</v>
      </c>
      <c r="B88" s="89">
        <f>'B - Schedule of Values Summary'!B88</f>
        <v>0</v>
      </c>
      <c r="C88" s="54">
        <f>'B - Schedule of Values Summary'!C88</f>
        <v>0</v>
      </c>
      <c r="D88" s="301">
        <f>'B - Schedule of Values Summary'!D88</f>
        <v>0</v>
      </c>
      <c r="E88" s="239"/>
      <c r="F88" s="239"/>
      <c r="G88" s="239"/>
      <c r="H88" s="239"/>
      <c r="I88" s="263"/>
      <c r="J88" s="305"/>
      <c r="K88" s="231"/>
      <c r="L88" s="305"/>
      <c r="M88" s="231"/>
      <c r="N88" s="280">
        <f t="shared" si="8"/>
        <v>0</v>
      </c>
      <c r="O88" s="263"/>
      <c r="P88" s="90"/>
      <c r="Q88" s="278">
        <f>IF(AC88=0,0,('B - Schedule of Values Summary'!J88*AC88)-J88)</f>
        <v>0</v>
      </c>
      <c r="R88" s="231"/>
      <c r="S88" s="278">
        <f>IF(AD88=0,0,('B - Schedule of Values Summary'!L88*AD88)-L88)</f>
        <v>0</v>
      </c>
      <c r="T88" s="230"/>
      <c r="U88" s="230"/>
      <c r="V88" s="231"/>
      <c r="W88" s="280">
        <f t="shared" si="9"/>
        <v>0</v>
      </c>
      <c r="X88" s="263"/>
      <c r="Y88" s="280">
        <f t="shared" si="10"/>
        <v>0</v>
      </c>
      <c r="Z88" s="263"/>
      <c r="AA88" s="65"/>
      <c r="AB88" s="65"/>
      <c r="AC88" s="6"/>
      <c r="AD88" s="7"/>
      <c r="AE88" s="91">
        <f>'B - Schedule of Values Summary'!U88</f>
        <v>0</v>
      </c>
      <c r="AF88" s="65"/>
      <c r="AG88" s="65"/>
      <c r="AH88" s="65"/>
      <c r="AI88" s="65"/>
      <c r="AJ88" s="65"/>
      <c r="AK88" s="65"/>
      <c r="AL88" s="65"/>
      <c r="AM88" s="65"/>
      <c r="AN88" s="65"/>
      <c r="AO88" s="65"/>
    </row>
    <row r="89" spans="1:41" ht="12.75" customHeight="1" x14ac:dyDescent="0.2">
      <c r="A89" s="56">
        <f t="shared" si="11"/>
        <v>56</v>
      </c>
      <c r="B89" s="89">
        <f>'B - Schedule of Values Summary'!B89</f>
        <v>0</v>
      </c>
      <c r="C89" s="54">
        <f>'B - Schedule of Values Summary'!C89</f>
        <v>0</v>
      </c>
      <c r="D89" s="301">
        <f>'B - Schedule of Values Summary'!D89</f>
        <v>0</v>
      </c>
      <c r="E89" s="239"/>
      <c r="F89" s="239"/>
      <c r="G89" s="239"/>
      <c r="H89" s="239"/>
      <c r="I89" s="263"/>
      <c r="J89" s="305"/>
      <c r="K89" s="231"/>
      <c r="L89" s="305"/>
      <c r="M89" s="231"/>
      <c r="N89" s="280">
        <f t="shared" si="8"/>
        <v>0</v>
      </c>
      <c r="O89" s="263"/>
      <c r="P89" s="90"/>
      <c r="Q89" s="278">
        <f>IF(AC89=0,0,('B - Schedule of Values Summary'!J89*AC89)-J89)</f>
        <v>0</v>
      </c>
      <c r="R89" s="231"/>
      <c r="S89" s="278">
        <f>IF(AD89=0,0,('B - Schedule of Values Summary'!L89*AD89)-L89)</f>
        <v>0</v>
      </c>
      <c r="T89" s="230"/>
      <c r="U89" s="230"/>
      <c r="V89" s="231"/>
      <c r="W89" s="280">
        <f t="shared" si="9"/>
        <v>0</v>
      </c>
      <c r="X89" s="263"/>
      <c r="Y89" s="280">
        <f t="shared" si="10"/>
        <v>0</v>
      </c>
      <c r="Z89" s="263"/>
      <c r="AA89" s="65"/>
      <c r="AB89" s="65"/>
      <c r="AC89" s="6"/>
      <c r="AD89" s="7"/>
      <c r="AE89" s="91">
        <f>'B - Schedule of Values Summary'!U89</f>
        <v>0</v>
      </c>
      <c r="AF89" s="65"/>
      <c r="AG89" s="65"/>
      <c r="AH89" s="65"/>
      <c r="AI89" s="65"/>
      <c r="AJ89" s="65"/>
      <c r="AK89" s="65"/>
      <c r="AL89" s="65"/>
      <c r="AM89" s="65"/>
      <c r="AN89" s="65"/>
      <c r="AO89" s="65"/>
    </row>
    <row r="90" spans="1:41" ht="12.75" customHeight="1" x14ac:dyDescent="0.2">
      <c r="A90" s="56">
        <f t="shared" si="11"/>
        <v>57</v>
      </c>
      <c r="B90" s="89">
        <f>'B - Schedule of Values Summary'!B90</f>
        <v>0</v>
      </c>
      <c r="C90" s="54">
        <f>'B - Schedule of Values Summary'!C90</f>
        <v>0</v>
      </c>
      <c r="D90" s="301">
        <f>'B - Schedule of Values Summary'!D90</f>
        <v>0</v>
      </c>
      <c r="E90" s="239"/>
      <c r="F90" s="239"/>
      <c r="G90" s="239"/>
      <c r="H90" s="239"/>
      <c r="I90" s="263"/>
      <c r="J90" s="305"/>
      <c r="K90" s="231"/>
      <c r="L90" s="305"/>
      <c r="M90" s="231"/>
      <c r="N90" s="280">
        <f t="shared" si="8"/>
        <v>0</v>
      </c>
      <c r="O90" s="263"/>
      <c r="P90" s="90"/>
      <c r="Q90" s="278">
        <f>IF(AC90=0,0,('B - Schedule of Values Summary'!J90*AC90)-J90)</f>
        <v>0</v>
      </c>
      <c r="R90" s="231"/>
      <c r="S90" s="278">
        <f>IF(AD90=0,0,('B - Schedule of Values Summary'!L90*AD90)-L90)</f>
        <v>0</v>
      </c>
      <c r="T90" s="230"/>
      <c r="U90" s="230"/>
      <c r="V90" s="231"/>
      <c r="W90" s="280">
        <f t="shared" si="9"/>
        <v>0</v>
      </c>
      <c r="X90" s="263"/>
      <c r="Y90" s="280">
        <f t="shared" si="10"/>
        <v>0</v>
      </c>
      <c r="Z90" s="263"/>
      <c r="AA90" s="65"/>
      <c r="AB90" s="65"/>
      <c r="AC90" s="6"/>
      <c r="AD90" s="7"/>
      <c r="AE90" s="91">
        <f>'B - Schedule of Values Summary'!U90</f>
        <v>0</v>
      </c>
      <c r="AF90" s="65"/>
      <c r="AG90" s="65"/>
      <c r="AH90" s="65"/>
      <c r="AI90" s="65"/>
      <c r="AJ90" s="65"/>
      <c r="AK90" s="65"/>
      <c r="AL90" s="65"/>
      <c r="AM90" s="65"/>
      <c r="AN90" s="65"/>
      <c r="AO90" s="65"/>
    </row>
    <row r="91" spans="1:41" ht="12.75" customHeight="1" x14ac:dyDescent="0.2">
      <c r="A91" s="56">
        <f t="shared" si="11"/>
        <v>58</v>
      </c>
      <c r="B91" s="89">
        <f>'B - Schedule of Values Summary'!B91</f>
        <v>0</v>
      </c>
      <c r="C91" s="54">
        <f>'B - Schedule of Values Summary'!C91</f>
        <v>0</v>
      </c>
      <c r="D91" s="301">
        <f>'B - Schedule of Values Summary'!D91</f>
        <v>0</v>
      </c>
      <c r="E91" s="239"/>
      <c r="F91" s="239"/>
      <c r="G91" s="239"/>
      <c r="H91" s="239"/>
      <c r="I91" s="263"/>
      <c r="J91" s="305"/>
      <c r="K91" s="231"/>
      <c r="L91" s="305"/>
      <c r="M91" s="231"/>
      <c r="N91" s="280">
        <f t="shared" si="8"/>
        <v>0</v>
      </c>
      <c r="O91" s="263"/>
      <c r="P91" s="90"/>
      <c r="Q91" s="278">
        <f>IF(AC91=0,0,('B - Schedule of Values Summary'!J91*AC91)-J91)</f>
        <v>0</v>
      </c>
      <c r="R91" s="231"/>
      <c r="S91" s="278">
        <f>IF(AD91=0,0,('B - Schedule of Values Summary'!L91*AD91)-L91)</f>
        <v>0</v>
      </c>
      <c r="T91" s="230"/>
      <c r="U91" s="230"/>
      <c r="V91" s="231"/>
      <c r="W91" s="280">
        <f t="shared" si="9"/>
        <v>0</v>
      </c>
      <c r="X91" s="263"/>
      <c r="Y91" s="280">
        <f t="shared" si="10"/>
        <v>0</v>
      </c>
      <c r="Z91" s="263"/>
      <c r="AA91" s="65"/>
      <c r="AB91" s="65"/>
      <c r="AC91" s="6"/>
      <c r="AD91" s="7"/>
      <c r="AE91" s="91">
        <f>'B - Schedule of Values Summary'!U91</f>
        <v>0</v>
      </c>
      <c r="AF91" s="65"/>
      <c r="AG91" s="65"/>
      <c r="AH91" s="65"/>
      <c r="AI91" s="65"/>
      <c r="AJ91" s="65"/>
      <c r="AK91" s="65"/>
      <c r="AL91" s="65"/>
      <c r="AM91" s="65"/>
      <c r="AN91" s="65"/>
      <c r="AO91" s="65"/>
    </row>
    <row r="92" spans="1:41" ht="12.75" customHeight="1" x14ac:dyDescent="0.2">
      <c r="A92" s="56">
        <f t="shared" si="11"/>
        <v>59</v>
      </c>
      <c r="B92" s="89">
        <f>'B - Schedule of Values Summary'!B92</f>
        <v>0</v>
      </c>
      <c r="C92" s="54">
        <f>'B - Schedule of Values Summary'!C92</f>
        <v>0</v>
      </c>
      <c r="D92" s="301">
        <f>'B - Schedule of Values Summary'!D92</f>
        <v>0</v>
      </c>
      <c r="E92" s="239"/>
      <c r="F92" s="239"/>
      <c r="G92" s="239"/>
      <c r="H92" s="239"/>
      <c r="I92" s="263"/>
      <c r="J92" s="305"/>
      <c r="K92" s="231"/>
      <c r="L92" s="305"/>
      <c r="M92" s="231"/>
      <c r="N92" s="280">
        <f t="shared" si="8"/>
        <v>0</v>
      </c>
      <c r="O92" s="263"/>
      <c r="P92" s="90"/>
      <c r="Q92" s="278">
        <f>IF(AC92=0,0,('B - Schedule of Values Summary'!J92*AC92)-J92)</f>
        <v>0</v>
      </c>
      <c r="R92" s="231"/>
      <c r="S92" s="278">
        <f>IF(AD92=0,0,('B - Schedule of Values Summary'!L92*AD92)-L92)</f>
        <v>0</v>
      </c>
      <c r="T92" s="230"/>
      <c r="U92" s="230"/>
      <c r="V92" s="231"/>
      <c r="W92" s="280">
        <f t="shared" si="9"/>
        <v>0</v>
      </c>
      <c r="X92" s="263"/>
      <c r="Y92" s="280">
        <f t="shared" si="10"/>
        <v>0</v>
      </c>
      <c r="Z92" s="263"/>
      <c r="AA92" s="65"/>
      <c r="AB92" s="65"/>
      <c r="AC92" s="6"/>
      <c r="AD92" s="7"/>
      <c r="AE92" s="91">
        <f>'B - Schedule of Values Summary'!U92</f>
        <v>0</v>
      </c>
      <c r="AF92" s="65"/>
      <c r="AG92" s="65"/>
      <c r="AH92" s="65"/>
      <c r="AI92" s="65"/>
      <c r="AJ92" s="65"/>
      <c r="AK92" s="65"/>
      <c r="AL92" s="65"/>
      <c r="AM92" s="65"/>
      <c r="AN92" s="65"/>
      <c r="AO92" s="65"/>
    </row>
    <row r="93" spans="1:41" ht="12.75" customHeight="1" x14ac:dyDescent="0.2">
      <c r="A93" s="56">
        <f t="shared" si="11"/>
        <v>60</v>
      </c>
      <c r="B93" s="89">
        <f>'B - Schedule of Values Summary'!B93</f>
        <v>0</v>
      </c>
      <c r="C93" s="54">
        <f>'B - Schedule of Values Summary'!C93</f>
        <v>0</v>
      </c>
      <c r="D93" s="301">
        <f>'B - Schedule of Values Summary'!D93</f>
        <v>0</v>
      </c>
      <c r="E93" s="239"/>
      <c r="F93" s="239"/>
      <c r="G93" s="239"/>
      <c r="H93" s="239"/>
      <c r="I93" s="263"/>
      <c r="J93" s="305"/>
      <c r="K93" s="231"/>
      <c r="L93" s="305"/>
      <c r="M93" s="231"/>
      <c r="N93" s="280">
        <f t="shared" si="8"/>
        <v>0</v>
      </c>
      <c r="O93" s="263"/>
      <c r="P93" s="90"/>
      <c r="Q93" s="278">
        <f>IF(AC93=0,0,('B - Schedule of Values Summary'!J93*AC93)-J93)</f>
        <v>0</v>
      </c>
      <c r="R93" s="231"/>
      <c r="S93" s="278">
        <f>IF(AD93=0,0,('B - Schedule of Values Summary'!L93*AD93)-L93)</f>
        <v>0</v>
      </c>
      <c r="T93" s="230"/>
      <c r="U93" s="230"/>
      <c r="V93" s="231"/>
      <c r="W93" s="280">
        <f t="shared" si="9"/>
        <v>0</v>
      </c>
      <c r="X93" s="263"/>
      <c r="Y93" s="280">
        <f t="shared" si="10"/>
        <v>0</v>
      </c>
      <c r="Z93" s="263"/>
      <c r="AA93" s="65"/>
      <c r="AB93" s="65"/>
      <c r="AC93" s="6"/>
      <c r="AD93" s="7"/>
      <c r="AE93" s="91">
        <f>'B - Schedule of Values Summary'!U93</f>
        <v>0</v>
      </c>
      <c r="AF93" s="65"/>
      <c r="AG93" s="65"/>
      <c r="AH93" s="65"/>
      <c r="AI93" s="65"/>
      <c r="AJ93" s="65"/>
      <c r="AK93" s="65"/>
      <c r="AL93" s="65"/>
      <c r="AM93" s="65"/>
      <c r="AN93" s="65"/>
      <c r="AO93" s="65"/>
    </row>
    <row r="94" spans="1:41" ht="12.75" customHeight="1" x14ac:dyDescent="0.2">
      <c r="A94" s="56">
        <f t="shared" si="11"/>
        <v>61</v>
      </c>
      <c r="B94" s="89">
        <f>'B - Schedule of Values Summary'!B94</f>
        <v>0</v>
      </c>
      <c r="C94" s="54">
        <f>'B - Schedule of Values Summary'!C94</f>
        <v>0</v>
      </c>
      <c r="D94" s="301">
        <f>'B - Schedule of Values Summary'!D94</f>
        <v>0</v>
      </c>
      <c r="E94" s="239"/>
      <c r="F94" s="239"/>
      <c r="G94" s="239"/>
      <c r="H94" s="239"/>
      <c r="I94" s="263"/>
      <c r="J94" s="305"/>
      <c r="K94" s="231"/>
      <c r="L94" s="305"/>
      <c r="M94" s="231"/>
      <c r="N94" s="280">
        <f t="shared" si="8"/>
        <v>0</v>
      </c>
      <c r="O94" s="263"/>
      <c r="P94" s="90"/>
      <c r="Q94" s="278">
        <f>IF(AC94=0,0,('B - Schedule of Values Summary'!J94*AC94)-J94)</f>
        <v>0</v>
      </c>
      <c r="R94" s="231"/>
      <c r="S94" s="278">
        <f>IF(AD94=0,0,('B - Schedule of Values Summary'!L94*AD94)-L94)</f>
        <v>0</v>
      </c>
      <c r="T94" s="230"/>
      <c r="U94" s="230"/>
      <c r="V94" s="231"/>
      <c r="W94" s="280">
        <f t="shared" si="9"/>
        <v>0</v>
      </c>
      <c r="X94" s="263"/>
      <c r="Y94" s="280">
        <f t="shared" si="10"/>
        <v>0</v>
      </c>
      <c r="Z94" s="263"/>
      <c r="AA94" s="65"/>
      <c r="AB94" s="65"/>
      <c r="AC94" s="6"/>
      <c r="AD94" s="7"/>
      <c r="AE94" s="91">
        <f>'B - Schedule of Values Summary'!U94</f>
        <v>0</v>
      </c>
      <c r="AF94" s="65"/>
      <c r="AG94" s="65"/>
      <c r="AH94" s="65"/>
      <c r="AI94" s="65"/>
      <c r="AJ94" s="65"/>
      <c r="AK94" s="65"/>
      <c r="AL94" s="65"/>
      <c r="AM94" s="65"/>
      <c r="AN94" s="65"/>
      <c r="AO94" s="65"/>
    </row>
    <row r="95" spans="1:41" ht="12.75" customHeight="1" x14ac:dyDescent="0.2">
      <c r="A95" s="56">
        <f t="shared" si="11"/>
        <v>62</v>
      </c>
      <c r="B95" s="89">
        <f>'B - Schedule of Values Summary'!B95</f>
        <v>0</v>
      </c>
      <c r="C95" s="54">
        <f>'B - Schedule of Values Summary'!C95</f>
        <v>0</v>
      </c>
      <c r="D95" s="301">
        <f>'B - Schedule of Values Summary'!D95</f>
        <v>0</v>
      </c>
      <c r="E95" s="239"/>
      <c r="F95" s="239"/>
      <c r="G95" s="239"/>
      <c r="H95" s="239"/>
      <c r="I95" s="263"/>
      <c r="J95" s="305"/>
      <c r="K95" s="231"/>
      <c r="L95" s="305"/>
      <c r="M95" s="231"/>
      <c r="N95" s="280">
        <f t="shared" si="8"/>
        <v>0</v>
      </c>
      <c r="O95" s="263"/>
      <c r="P95" s="90"/>
      <c r="Q95" s="278">
        <f>IF(AC95=0,0,('B - Schedule of Values Summary'!J95*AC95)-J95)</f>
        <v>0</v>
      </c>
      <c r="R95" s="231"/>
      <c r="S95" s="278">
        <f>IF(AD95=0,0,('B - Schedule of Values Summary'!L95*AD95)-L95)</f>
        <v>0</v>
      </c>
      <c r="T95" s="230"/>
      <c r="U95" s="230"/>
      <c r="V95" s="231"/>
      <c r="W95" s="280">
        <f t="shared" si="9"/>
        <v>0</v>
      </c>
      <c r="X95" s="263"/>
      <c r="Y95" s="280">
        <f t="shared" si="10"/>
        <v>0</v>
      </c>
      <c r="Z95" s="263"/>
      <c r="AA95" s="65"/>
      <c r="AB95" s="65"/>
      <c r="AC95" s="6"/>
      <c r="AD95" s="7"/>
      <c r="AE95" s="91">
        <f>'B - Schedule of Values Summary'!U95</f>
        <v>0</v>
      </c>
      <c r="AF95" s="65"/>
      <c r="AG95" s="65"/>
      <c r="AH95" s="65"/>
      <c r="AI95" s="65"/>
      <c r="AJ95" s="65"/>
      <c r="AK95" s="65"/>
      <c r="AL95" s="65"/>
      <c r="AM95" s="65"/>
      <c r="AN95" s="65"/>
      <c r="AO95" s="65"/>
    </row>
    <row r="96" spans="1:41" ht="12.75" customHeight="1" x14ac:dyDescent="0.2">
      <c r="A96" s="56">
        <f t="shared" si="11"/>
        <v>63</v>
      </c>
      <c r="B96" s="89">
        <f>'B - Schedule of Values Summary'!B96</f>
        <v>0</v>
      </c>
      <c r="C96" s="54">
        <f>'B - Schedule of Values Summary'!C96</f>
        <v>0</v>
      </c>
      <c r="D96" s="301">
        <f>'B - Schedule of Values Summary'!D96</f>
        <v>0</v>
      </c>
      <c r="E96" s="239"/>
      <c r="F96" s="239"/>
      <c r="G96" s="239"/>
      <c r="H96" s="239"/>
      <c r="I96" s="263"/>
      <c r="J96" s="305"/>
      <c r="K96" s="231"/>
      <c r="L96" s="305"/>
      <c r="M96" s="231"/>
      <c r="N96" s="280">
        <f t="shared" si="8"/>
        <v>0</v>
      </c>
      <c r="O96" s="263"/>
      <c r="P96" s="90"/>
      <c r="Q96" s="278">
        <f>IF(AC96=0,0,('B - Schedule of Values Summary'!J96*AC96)-J96)</f>
        <v>0</v>
      </c>
      <c r="R96" s="231"/>
      <c r="S96" s="278">
        <f>IF(AD96=0,0,('B - Schedule of Values Summary'!L96*AD96)-L96)</f>
        <v>0</v>
      </c>
      <c r="T96" s="230"/>
      <c r="U96" s="230"/>
      <c r="V96" s="231"/>
      <c r="W96" s="280">
        <f t="shared" si="9"/>
        <v>0</v>
      </c>
      <c r="X96" s="263"/>
      <c r="Y96" s="280">
        <f t="shared" si="10"/>
        <v>0</v>
      </c>
      <c r="Z96" s="263"/>
      <c r="AA96" s="65"/>
      <c r="AB96" s="65"/>
      <c r="AC96" s="6"/>
      <c r="AD96" s="7"/>
      <c r="AE96" s="91">
        <f>'B - Schedule of Values Summary'!U96</f>
        <v>0</v>
      </c>
      <c r="AF96" s="65"/>
      <c r="AG96" s="65"/>
      <c r="AH96" s="65"/>
      <c r="AI96" s="65"/>
      <c r="AJ96" s="65"/>
      <c r="AK96" s="65"/>
      <c r="AL96" s="65"/>
      <c r="AM96" s="65"/>
      <c r="AN96" s="65"/>
      <c r="AO96" s="65"/>
    </row>
    <row r="97" spans="1:41" ht="12.75" customHeight="1" x14ac:dyDescent="0.2">
      <c r="A97" s="56">
        <f t="shared" si="11"/>
        <v>64</v>
      </c>
      <c r="B97" s="89">
        <f>'B - Schedule of Values Summary'!B97</f>
        <v>0</v>
      </c>
      <c r="C97" s="54">
        <f>'B - Schedule of Values Summary'!C97</f>
        <v>0</v>
      </c>
      <c r="D97" s="301">
        <f>'B - Schedule of Values Summary'!D97</f>
        <v>0</v>
      </c>
      <c r="E97" s="239"/>
      <c r="F97" s="239"/>
      <c r="G97" s="239"/>
      <c r="H97" s="239"/>
      <c r="I97" s="263"/>
      <c r="J97" s="305"/>
      <c r="K97" s="231"/>
      <c r="L97" s="305"/>
      <c r="M97" s="231"/>
      <c r="N97" s="280">
        <f t="shared" si="8"/>
        <v>0</v>
      </c>
      <c r="O97" s="263"/>
      <c r="P97" s="90"/>
      <c r="Q97" s="278">
        <f>IF(AC97=0,0,('B - Schedule of Values Summary'!J97*AC97)-J97)</f>
        <v>0</v>
      </c>
      <c r="R97" s="231"/>
      <c r="S97" s="278">
        <f>IF(AD97=0,0,('B - Schedule of Values Summary'!L97*AD97)-L97)</f>
        <v>0</v>
      </c>
      <c r="T97" s="230"/>
      <c r="U97" s="230"/>
      <c r="V97" s="231"/>
      <c r="W97" s="280">
        <f t="shared" si="9"/>
        <v>0</v>
      </c>
      <c r="X97" s="263"/>
      <c r="Y97" s="280">
        <f t="shared" si="10"/>
        <v>0</v>
      </c>
      <c r="Z97" s="263"/>
      <c r="AA97" s="65"/>
      <c r="AB97" s="65"/>
      <c r="AC97" s="6"/>
      <c r="AD97" s="7"/>
      <c r="AE97" s="91">
        <f>'B - Schedule of Values Summary'!U97</f>
        <v>0</v>
      </c>
      <c r="AF97" s="65"/>
      <c r="AG97" s="65"/>
      <c r="AH97" s="65"/>
      <c r="AI97" s="65"/>
      <c r="AJ97" s="65"/>
      <c r="AK97" s="65"/>
      <c r="AL97" s="65"/>
      <c r="AM97" s="65"/>
      <c r="AN97" s="65"/>
      <c r="AO97" s="65"/>
    </row>
    <row r="98" spans="1:41" ht="12.75" customHeight="1" x14ac:dyDescent="0.2">
      <c r="A98" s="56">
        <f t="shared" si="11"/>
        <v>65</v>
      </c>
      <c r="B98" s="89">
        <f>'B - Schedule of Values Summary'!B98</f>
        <v>0</v>
      </c>
      <c r="C98" s="54">
        <f>'B - Schedule of Values Summary'!C98</f>
        <v>0</v>
      </c>
      <c r="D98" s="301">
        <f>'B - Schedule of Values Summary'!D98</f>
        <v>0</v>
      </c>
      <c r="E98" s="239"/>
      <c r="F98" s="239"/>
      <c r="G98" s="239"/>
      <c r="H98" s="239"/>
      <c r="I98" s="263"/>
      <c r="J98" s="305"/>
      <c r="K98" s="231"/>
      <c r="L98" s="305"/>
      <c r="M98" s="231"/>
      <c r="N98" s="280">
        <f t="shared" si="8"/>
        <v>0</v>
      </c>
      <c r="O98" s="263"/>
      <c r="P98" s="90"/>
      <c r="Q98" s="278">
        <f>IF(AC98=0,0,('B - Schedule of Values Summary'!J98*AC98)-J98)</f>
        <v>0</v>
      </c>
      <c r="R98" s="231"/>
      <c r="S98" s="278">
        <f>IF(AD98=0,0,('B - Schedule of Values Summary'!L98*AD98)-L98)</f>
        <v>0</v>
      </c>
      <c r="T98" s="230"/>
      <c r="U98" s="230"/>
      <c r="V98" s="231"/>
      <c r="W98" s="280">
        <f t="shared" si="9"/>
        <v>0</v>
      </c>
      <c r="X98" s="263"/>
      <c r="Y98" s="280">
        <f t="shared" si="10"/>
        <v>0</v>
      </c>
      <c r="Z98" s="263"/>
      <c r="AA98" s="65"/>
      <c r="AB98" s="65"/>
      <c r="AC98" s="6"/>
      <c r="AD98" s="7"/>
      <c r="AE98" s="91">
        <f>'B - Schedule of Values Summary'!U98</f>
        <v>0</v>
      </c>
      <c r="AF98" s="65"/>
      <c r="AG98" s="65"/>
      <c r="AH98" s="65"/>
      <c r="AI98" s="65"/>
      <c r="AJ98" s="65"/>
      <c r="AK98" s="65"/>
      <c r="AL98" s="65"/>
      <c r="AM98" s="65"/>
      <c r="AN98" s="65"/>
      <c r="AO98" s="65"/>
    </row>
    <row r="99" spans="1:41" ht="12.75" customHeight="1" x14ac:dyDescent="0.2">
      <c r="A99" s="56">
        <f t="shared" si="11"/>
        <v>66</v>
      </c>
      <c r="B99" s="89">
        <f>'B - Schedule of Values Summary'!B99</f>
        <v>0</v>
      </c>
      <c r="C99" s="54">
        <f>'B - Schedule of Values Summary'!C99</f>
        <v>0</v>
      </c>
      <c r="D99" s="301">
        <f>'B - Schedule of Values Summary'!D99</f>
        <v>0</v>
      </c>
      <c r="E99" s="239"/>
      <c r="F99" s="239"/>
      <c r="G99" s="239"/>
      <c r="H99" s="239"/>
      <c r="I99" s="263"/>
      <c r="J99" s="305"/>
      <c r="K99" s="231"/>
      <c r="L99" s="305"/>
      <c r="M99" s="231"/>
      <c r="N99" s="280">
        <f t="shared" si="8"/>
        <v>0</v>
      </c>
      <c r="O99" s="263"/>
      <c r="P99" s="90"/>
      <c r="Q99" s="278">
        <f>IF(AC99=0,0,('B - Schedule of Values Summary'!J99*AC99)-J99)</f>
        <v>0</v>
      </c>
      <c r="R99" s="231"/>
      <c r="S99" s="278">
        <f>IF(AD99=0,0,('B - Schedule of Values Summary'!L99*AD99)-L99)</f>
        <v>0</v>
      </c>
      <c r="T99" s="230"/>
      <c r="U99" s="230"/>
      <c r="V99" s="231"/>
      <c r="W99" s="280">
        <f t="shared" si="9"/>
        <v>0</v>
      </c>
      <c r="X99" s="263"/>
      <c r="Y99" s="280">
        <f t="shared" si="10"/>
        <v>0</v>
      </c>
      <c r="Z99" s="263"/>
      <c r="AA99" s="65"/>
      <c r="AB99" s="65"/>
      <c r="AC99" s="6"/>
      <c r="AD99" s="7"/>
      <c r="AE99" s="91">
        <f>'B - Schedule of Values Summary'!U99</f>
        <v>0</v>
      </c>
      <c r="AF99" s="65"/>
      <c r="AG99" s="65"/>
      <c r="AH99" s="65"/>
      <c r="AI99" s="65"/>
      <c r="AJ99" s="65"/>
      <c r="AK99" s="65"/>
      <c r="AL99" s="65"/>
      <c r="AM99" s="65"/>
      <c r="AN99" s="65"/>
      <c r="AO99" s="65"/>
    </row>
    <row r="100" spans="1:41" ht="12.75" customHeight="1" x14ac:dyDescent="0.2">
      <c r="A100" s="56">
        <f t="shared" si="11"/>
        <v>67</v>
      </c>
      <c r="B100" s="89">
        <f>'B - Schedule of Values Summary'!B100</f>
        <v>0</v>
      </c>
      <c r="C100" s="54">
        <f>'B - Schedule of Values Summary'!C100</f>
        <v>0</v>
      </c>
      <c r="D100" s="301">
        <f>'B - Schedule of Values Summary'!D100</f>
        <v>0</v>
      </c>
      <c r="E100" s="239"/>
      <c r="F100" s="239"/>
      <c r="G100" s="239"/>
      <c r="H100" s="239"/>
      <c r="I100" s="263"/>
      <c r="J100" s="305"/>
      <c r="K100" s="231"/>
      <c r="L100" s="305"/>
      <c r="M100" s="231"/>
      <c r="N100" s="280">
        <f t="shared" si="8"/>
        <v>0</v>
      </c>
      <c r="O100" s="263"/>
      <c r="P100" s="90"/>
      <c r="Q100" s="278">
        <f>IF(AC100=0,0,('B - Schedule of Values Summary'!J100*AC100)-J100)</f>
        <v>0</v>
      </c>
      <c r="R100" s="231"/>
      <c r="S100" s="278">
        <f>IF(AD100=0,0,('B - Schedule of Values Summary'!L100*AD100)-L100)</f>
        <v>0</v>
      </c>
      <c r="T100" s="230"/>
      <c r="U100" s="230"/>
      <c r="V100" s="231"/>
      <c r="W100" s="280">
        <f t="shared" si="9"/>
        <v>0</v>
      </c>
      <c r="X100" s="263"/>
      <c r="Y100" s="280">
        <f t="shared" si="10"/>
        <v>0</v>
      </c>
      <c r="Z100" s="263"/>
      <c r="AA100" s="65"/>
      <c r="AB100" s="65"/>
      <c r="AC100" s="6"/>
      <c r="AD100" s="7"/>
      <c r="AE100" s="91">
        <f>'B - Schedule of Values Summary'!U100</f>
        <v>0</v>
      </c>
      <c r="AF100" s="65"/>
      <c r="AG100" s="65"/>
      <c r="AH100" s="65"/>
      <c r="AI100" s="65"/>
      <c r="AJ100" s="65"/>
      <c r="AK100" s="65"/>
      <c r="AL100" s="65"/>
      <c r="AM100" s="65"/>
      <c r="AN100" s="65"/>
      <c r="AO100" s="65"/>
    </row>
    <row r="101" spans="1:41" ht="12.75" customHeight="1" x14ac:dyDescent="0.2">
      <c r="A101" s="56">
        <f t="shared" si="11"/>
        <v>68</v>
      </c>
      <c r="B101" s="89">
        <f>'B - Schedule of Values Summary'!B101</f>
        <v>0</v>
      </c>
      <c r="C101" s="54">
        <f>'B - Schedule of Values Summary'!C101</f>
        <v>0</v>
      </c>
      <c r="D101" s="301">
        <f>'B - Schedule of Values Summary'!D101</f>
        <v>0</v>
      </c>
      <c r="E101" s="239"/>
      <c r="F101" s="239"/>
      <c r="G101" s="239"/>
      <c r="H101" s="239"/>
      <c r="I101" s="263"/>
      <c r="J101" s="305"/>
      <c r="K101" s="231"/>
      <c r="L101" s="305"/>
      <c r="M101" s="231"/>
      <c r="N101" s="280">
        <f t="shared" si="8"/>
        <v>0</v>
      </c>
      <c r="O101" s="263"/>
      <c r="P101" s="90"/>
      <c r="Q101" s="278">
        <f>IF(AC101=0,0,('B - Schedule of Values Summary'!J101*AC101)-J101)</f>
        <v>0</v>
      </c>
      <c r="R101" s="231"/>
      <c r="S101" s="278">
        <f>IF(AD101=0,0,('B - Schedule of Values Summary'!L101*AD101)-L101)</f>
        <v>0</v>
      </c>
      <c r="T101" s="230"/>
      <c r="U101" s="230"/>
      <c r="V101" s="231"/>
      <c r="W101" s="280">
        <f t="shared" si="9"/>
        <v>0</v>
      </c>
      <c r="X101" s="263"/>
      <c r="Y101" s="280">
        <f t="shared" si="10"/>
        <v>0</v>
      </c>
      <c r="Z101" s="263"/>
      <c r="AA101" s="65"/>
      <c r="AB101" s="65"/>
      <c r="AC101" s="6"/>
      <c r="AD101" s="7"/>
      <c r="AE101" s="91">
        <f>'B - Schedule of Values Summary'!U101</f>
        <v>0</v>
      </c>
      <c r="AF101" s="65"/>
      <c r="AG101" s="65"/>
      <c r="AH101" s="65"/>
      <c r="AI101" s="65"/>
      <c r="AJ101" s="65"/>
      <c r="AK101" s="65"/>
      <c r="AL101" s="65"/>
      <c r="AM101" s="65"/>
      <c r="AN101" s="65"/>
      <c r="AO101" s="65"/>
    </row>
    <row r="102" spans="1:41" ht="12.75" customHeight="1" x14ac:dyDescent="0.2">
      <c r="A102" s="56">
        <f t="shared" si="11"/>
        <v>69</v>
      </c>
      <c r="B102" s="89">
        <f>'B - Schedule of Values Summary'!B102</f>
        <v>0</v>
      </c>
      <c r="C102" s="54">
        <f>'B - Schedule of Values Summary'!C102</f>
        <v>0</v>
      </c>
      <c r="D102" s="302">
        <f>'B - Schedule of Values Summary'!D102</f>
        <v>0</v>
      </c>
      <c r="E102" s="303"/>
      <c r="F102" s="303"/>
      <c r="G102" s="303"/>
      <c r="H102" s="303"/>
      <c r="I102" s="304"/>
      <c r="J102" s="308"/>
      <c r="K102" s="309"/>
      <c r="L102" s="308"/>
      <c r="M102" s="309"/>
      <c r="N102" s="306">
        <f t="shared" si="8"/>
        <v>0</v>
      </c>
      <c r="O102" s="304"/>
      <c r="P102" s="90"/>
      <c r="Q102" s="278">
        <f>IF(AC102=0,0,('B - Schedule of Values Summary'!J102*AC102)-J102)</f>
        <v>0</v>
      </c>
      <c r="R102" s="231"/>
      <c r="S102" s="278">
        <f>IF(AD102=0,0,('B - Schedule of Values Summary'!L102*AD102)-L102)</f>
        <v>0</v>
      </c>
      <c r="T102" s="230"/>
      <c r="U102" s="230"/>
      <c r="V102" s="231"/>
      <c r="W102" s="316">
        <f t="shared" si="9"/>
        <v>0</v>
      </c>
      <c r="X102" s="304"/>
      <c r="Y102" s="306">
        <f t="shared" si="10"/>
        <v>0</v>
      </c>
      <c r="Z102" s="304"/>
      <c r="AA102" s="65"/>
      <c r="AB102" s="65"/>
      <c r="AC102" s="8"/>
      <c r="AD102" s="9"/>
      <c r="AE102" s="92">
        <f>'B - Schedule of Values Summary'!U102</f>
        <v>0</v>
      </c>
      <c r="AF102" s="65"/>
      <c r="AG102" s="65"/>
      <c r="AH102" s="65"/>
      <c r="AI102" s="65"/>
      <c r="AJ102" s="65"/>
      <c r="AK102" s="65"/>
      <c r="AL102" s="65"/>
      <c r="AM102" s="65"/>
      <c r="AN102" s="65"/>
      <c r="AO102" s="65"/>
    </row>
    <row r="103" spans="1:41" ht="12.75" customHeight="1" x14ac:dyDescent="0.2">
      <c r="A103" s="295" t="s">
        <v>158</v>
      </c>
      <c r="B103" s="296"/>
      <c r="C103" s="296"/>
      <c r="D103" s="296"/>
      <c r="E103" s="296"/>
      <c r="F103" s="296"/>
      <c r="G103" s="296"/>
      <c r="H103" s="296"/>
      <c r="I103" s="267"/>
      <c r="J103" s="266">
        <f>SUM(J80:J102)</f>
        <v>0</v>
      </c>
      <c r="K103" s="267"/>
      <c r="L103" s="266">
        <f>SUM(L80:L102)</f>
        <v>0</v>
      </c>
      <c r="M103" s="267"/>
      <c r="N103" s="266">
        <f>SUM(N80:N102)</f>
        <v>0</v>
      </c>
      <c r="O103" s="267"/>
      <c r="P103" s="58"/>
      <c r="Q103" s="266">
        <f>SUM(Q80:Q102)</f>
        <v>0</v>
      </c>
      <c r="R103" s="267"/>
      <c r="S103" s="307">
        <f>SUM(S80:S102)</f>
        <v>0</v>
      </c>
      <c r="T103" s="296"/>
      <c r="U103" s="296"/>
      <c r="V103" s="267"/>
      <c r="W103" s="266">
        <f>SUM(W80:W102)</f>
        <v>0</v>
      </c>
      <c r="X103" s="267"/>
      <c r="Y103" s="266">
        <f>SUM(Y80:Y102)</f>
        <v>0</v>
      </c>
      <c r="Z103" s="267"/>
      <c r="AA103" s="93"/>
      <c r="AB103" s="93"/>
      <c r="AC103" s="65"/>
      <c r="AD103" s="65"/>
      <c r="AE103" s="65"/>
      <c r="AF103" s="65"/>
      <c r="AG103" s="65"/>
      <c r="AH103" s="65"/>
      <c r="AI103" s="65"/>
      <c r="AJ103" s="65"/>
      <c r="AK103" s="65"/>
      <c r="AL103" s="65"/>
      <c r="AM103" s="65"/>
      <c r="AN103" s="65"/>
      <c r="AO103" s="65"/>
    </row>
    <row r="104" spans="1:41" ht="14.25" customHeight="1" x14ac:dyDescent="0.2">
      <c r="A104" s="294" t="str">
        <f>IF(SVSLastPage=AA75,"Grand Total Final Sheet Only","")</f>
        <v/>
      </c>
      <c r="B104" s="186"/>
      <c r="C104" s="186"/>
      <c r="D104" s="186"/>
      <c r="E104" s="186"/>
      <c r="F104" s="186"/>
      <c r="G104" s="186"/>
      <c r="H104" s="186"/>
      <c r="I104" s="293"/>
      <c r="J104" s="268">
        <f>IF(SVSLastPage=AA75,$J$138,0)</f>
        <v>0</v>
      </c>
      <c r="K104" s="269"/>
      <c r="L104" s="268">
        <f>IF(SVSLastPage=AA75,$L$138,0)</f>
        <v>0</v>
      </c>
      <c r="M104" s="269"/>
      <c r="N104" s="268">
        <f>IF(SVSLastPage=AA75,$N$138,0)</f>
        <v>0</v>
      </c>
      <c r="O104" s="269"/>
      <c r="P104" s="60"/>
      <c r="Q104" s="268">
        <f>IF(SVSLastPage=AA75,$Q138,0)</f>
        <v>0</v>
      </c>
      <c r="R104" s="269"/>
      <c r="S104" s="268">
        <f>IF(SVSLastPage=AA75,$S$138,0)</f>
        <v>0</v>
      </c>
      <c r="T104" s="202"/>
      <c r="U104" s="202"/>
      <c r="V104" s="269"/>
      <c r="W104" s="268">
        <f>IF(SVSLastPage=AA75,$W$138,0)</f>
        <v>0</v>
      </c>
      <c r="X104" s="269"/>
      <c r="Y104" s="268">
        <f>IF(SVSLastPage=AA75,$Y$138,0)</f>
        <v>0</v>
      </c>
      <c r="Z104" s="269"/>
      <c r="AA104" s="65"/>
      <c r="AB104" s="65"/>
      <c r="AC104" s="65"/>
      <c r="AD104" s="65"/>
      <c r="AE104" s="65"/>
      <c r="AF104" s="65"/>
      <c r="AG104" s="65"/>
      <c r="AH104" s="65"/>
      <c r="AI104" s="65"/>
      <c r="AJ104" s="65"/>
      <c r="AK104" s="65"/>
      <c r="AL104" s="65"/>
      <c r="AM104" s="65"/>
      <c r="AN104" s="65"/>
      <c r="AO104" s="65"/>
    </row>
    <row r="105" spans="1:41" ht="14.25" customHeight="1" x14ac:dyDescent="0.2">
      <c r="A105" s="24" t="str">
        <f>FormNumber</f>
        <v>F330-02</v>
      </c>
      <c r="B105" s="61"/>
      <c r="C105" s="61"/>
      <c r="D105" s="61"/>
      <c r="E105" s="61"/>
      <c r="F105" s="61"/>
      <c r="G105" s="61"/>
      <c r="H105" s="61"/>
      <c r="I105" s="61"/>
      <c r="J105" s="62"/>
      <c r="K105" s="62"/>
      <c r="L105" s="62"/>
      <c r="M105" s="282" t="str">
        <f>FormVersion</f>
        <v>2015-SEP</v>
      </c>
      <c r="N105" s="191"/>
      <c r="O105" s="62"/>
      <c r="P105" s="63"/>
      <c r="Q105" s="62"/>
      <c r="R105" s="62"/>
      <c r="S105" s="62"/>
      <c r="T105" s="62"/>
      <c r="U105" s="62"/>
      <c r="V105" s="62"/>
      <c r="W105" s="62"/>
      <c r="X105" s="62"/>
      <c r="Y105" s="62"/>
      <c r="Z105" s="64" t="str">
        <f>"Section C - Schedule of Values Details, Page "&amp;AA75&amp;" of "&amp;SVSLastPage</f>
        <v>Section C - Schedule of Values Details, Page 3 of 0</v>
      </c>
      <c r="AA105" s="65"/>
      <c r="AB105" s="65"/>
      <c r="AC105" s="65"/>
      <c r="AD105" s="65"/>
      <c r="AE105" s="65"/>
      <c r="AF105" s="65"/>
      <c r="AG105" s="65"/>
      <c r="AH105" s="65"/>
      <c r="AI105" s="65"/>
      <c r="AJ105" s="65"/>
      <c r="AK105" s="65"/>
      <c r="AL105" s="65"/>
      <c r="AM105" s="65"/>
      <c r="AN105" s="65"/>
      <c r="AO105" s="65"/>
    </row>
    <row r="106" spans="1:41" ht="18" customHeight="1" x14ac:dyDescent="0.25">
      <c r="A106" s="71" t="s">
        <v>110</v>
      </c>
      <c r="B106" s="71"/>
      <c r="C106" s="71"/>
      <c r="D106" s="71"/>
      <c r="E106" s="71"/>
      <c r="F106" s="71"/>
      <c r="G106" s="281">
        <f>ContractorName</f>
        <v>0</v>
      </c>
      <c r="H106" s="205"/>
      <c r="I106" s="205"/>
      <c r="J106" s="205"/>
      <c r="K106" s="205"/>
      <c r="L106" s="205"/>
      <c r="M106" s="71"/>
      <c r="N106" s="71" t="s">
        <v>57</v>
      </c>
      <c r="O106" s="71"/>
      <c r="P106" s="71"/>
      <c r="Q106" s="276">
        <f>ContractNumber</f>
        <v>0</v>
      </c>
      <c r="R106" s="205"/>
      <c r="S106" s="205"/>
      <c r="T106" s="205"/>
      <c r="U106" s="205"/>
      <c r="V106" s="65"/>
      <c r="W106" s="22" t="s">
        <v>159</v>
      </c>
      <c r="X106" s="71"/>
      <c r="Y106" s="65"/>
      <c r="Z106" s="65"/>
      <c r="AA106" s="65"/>
      <c r="AB106" s="65"/>
      <c r="AC106" s="65"/>
      <c r="AD106" s="65"/>
      <c r="AE106" s="65"/>
      <c r="AF106" s="65"/>
      <c r="AG106" s="65"/>
      <c r="AH106" s="65"/>
      <c r="AI106" s="65"/>
      <c r="AJ106" s="65"/>
      <c r="AK106" s="65"/>
      <c r="AL106" s="65"/>
      <c r="AM106" s="65"/>
      <c r="AN106" s="65"/>
      <c r="AO106" s="65"/>
    </row>
    <row r="107" spans="1:41" ht="18" customHeight="1" x14ac:dyDescent="0.25">
      <c r="A107" s="208" t="s">
        <v>112</v>
      </c>
      <c r="B107" s="184"/>
      <c r="C107" s="184"/>
      <c r="D107" s="184"/>
      <c r="E107" s="184"/>
      <c r="F107" s="184"/>
      <c r="G107" s="288">
        <f>ProjectName1</f>
        <v>0</v>
      </c>
      <c r="H107" s="239"/>
      <c r="I107" s="239"/>
      <c r="J107" s="239"/>
      <c r="K107" s="239"/>
      <c r="L107" s="239"/>
      <c r="M107" s="71"/>
      <c r="N107" s="208"/>
      <c r="O107" s="184"/>
      <c r="P107" s="71"/>
      <c r="Q107" s="208"/>
      <c r="R107" s="184"/>
      <c r="S107" s="184"/>
      <c r="T107" s="184"/>
      <c r="U107" s="184"/>
      <c r="V107" s="71"/>
      <c r="W107" s="70" t="s">
        <v>160</v>
      </c>
      <c r="X107" s="74"/>
      <c r="Y107" s="66"/>
      <c r="Z107" s="65"/>
      <c r="AA107" s="65"/>
      <c r="AB107" s="65"/>
      <c r="AC107" s="65"/>
      <c r="AD107" s="65"/>
      <c r="AE107" s="65"/>
      <c r="AF107" s="65"/>
      <c r="AG107" s="65"/>
      <c r="AH107" s="65"/>
      <c r="AI107" s="65"/>
      <c r="AJ107" s="65"/>
      <c r="AK107" s="65"/>
      <c r="AL107" s="65"/>
      <c r="AM107" s="65"/>
      <c r="AN107" s="65"/>
      <c r="AO107" s="65"/>
    </row>
    <row r="108" spans="1:41" ht="18" customHeight="1" x14ac:dyDescent="0.2">
      <c r="A108" s="208"/>
      <c r="B108" s="184"/>
      <c r="C108" s="184"/>
      <c r="D108" s="184"/>
      <c r="E108" s="184"/>
      <c r="F108" s="184"/>
      <c r="G108" s="318">
        <f>ProjectName2</f>
        <v>0</v>
      </c>
      <c r="H108" s="211"/>
      <c r="I108" s="211"/>
      <c r="J108" s="211"/>
      <c r="K108" s="211"/>
      <c r="L108" s="211"/>
      <c r="M108" s="71"/>
      <c r="N108" s="71" t="s">
        <v>58</v>
      </c>
      <c r="O108" s="71"/>
      <c r="P108" s="71"/>
      <c r="Q108" s="276">
        <f>AlternateNumber</f>
        <v>0</v>
      </c>
      <c r="R108" s="205"/>
      <c r="S108" s="205"/>
      <c r="T108" s="205"/>
      <c r="U108" s="205"/>
      <c r="V108" s="65"/>
      <c r="W108" s="78" t="s">
        <v>59</v>
      </c>
      <c r="X108" s="65"/>
      <c r="Y108" s="204">
        <f>RequestNumber</f>
        <v>0</v>
      </c>
      <c r="Z108" s="205"/>
      <c r="AA108" s="65"/>
      <c r="AB108" s="65"/>
      <c r="AC108" s="65"/>
      <c r="AD108" s="65"/>
      <c r="AE108" s="65"/>
      <c r="AF108" s="65"/>
      <c r="AG108" s="65"/>
      <c r="AH108" s="65"/>
      <c r="AI108" s="65"/>
      <c r="AJ108" s="65"/>
      <c r="AK108" s="65"/>
      <c r="AL108" s="65"/>
      <c r="AM108" s="65"/>
      <c r="AN108" s="65"/>
      <c r="AO108" s="65"/>
    </row>
    <row r="109" spans="1:41" ht="18" customHeight="1" x14ac:dyDescent="0.2">
      <c r="A109" s="71" t="s">
        <v>114</v>
      </c>
      <c r="B109" s="71"/>
      <c r="C109" s="71"/>
      <c r="D109" s="71"/>
      <c r="E109" s="71"/>
      <c r="F109" s="71"/>
      <c r="G109" s="283">
        <f>ProjectLocation</f>
        <v>0</v>
      </c>
      <c r="H109" s="239"/>
      <c r="I109" s="239"/>
      <c r="J109" s="239"/>
      <c r="K109" s="239"/>
      <c r="L109" s="239"/>
      <c r="M109" s="208"/>
      <c r="N109" s="184"/>
      <c r="O109" s="184"/>
      <c r="P109" s="184"/>
      <c r="Q109" s="184"/>
      <c r="R109" s="184"/>
      <c r="S109" s="184"/>
      <c r="T109" s="184"/>
      <c r="U109" s="184"/>
      <c r="V109" s="184"/>
      <c r="W109" s="71" t="s">
        <v>61</v>
      </c>
      <c r="X109" s="77">
        <f>X75+1</f>
        <v>5</v>
      </c>
      <c r="Y109" s="43" t="s">
        <v>115</v>
      </c>
      <c r="Z109" s="72">
        <f>LastPage</f>
        <v>1</v>
      </c>
      <c r="AA109" s="65">
        <f>AA75+1</f>
        <v>4</v>
      </c>
      <c r="AB109" s="65"/>
      <c r="AC109" s="65"/>
      <c r="AD109" s="65"/>
      <c r="AE109" s="65"/>
      <c r="AF109" s="65"/>
      <c r="AG109" s="65"/>
      <c r="AH109" s="65"/>
      <c r="AI109" s="65"/>
      <c r="AJ109" s="65"/>
      <c r="AK109" s="65"/>
      <c r="AL109" s="65"/>
      <c r="AM109" s="65"/>
      <c r="AN109" s="65"/>
      <c r="AO109" s="65"/>
    </row>
    <row r="110" spans="1:41" ht="15" customHeight="1"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65"/>
      <c r="AB110" s="65"/>
      <c r="AC110" s="65"/>
      <c r="AD110" s="65"/>
      <c r="AE110" s="65"/>
      <c r="AF110" s="65"/>
      <c r="AG110" s="65"/>
      <c r="AH110" s="65"/>
      <c r="AI110" s="65"/>
      <c r="AJ110" s="65"/>
      <c r="AK110" s="65"/>
      <c r="AL110" s="65"/>
      <c r="AM110" s="65"/>
      <c r="AN110" s="65"/>
      <c r="AO110" s="65"/>
    </row>
    <row r="111" spans="1:41" ht="12.75" customHeight="1" x14ac:dyDescent="0.2">
      <c r="A111" s="80"/>
      <c r="B111" s="285" t="s">
        <v>120</v>
      </c>
      <c r="C111" s="285" t="s">
        <v>116</v>
      </c>
      <c r="D111" s="190"/>
      <c r="E111" s="191"/>
      <c r="F111" s="191"/>
      <c r="G111" s="191"/>
      <c r="H111" s="191"/>
      <c r="I111" s="287"/>
      <c r="J111" s="274" t="s">
        <v>161</v>
      </c>
      <c r="K111" s="265"/>
      <c r="L111" s="265"/>
      <c r="M111" s="265"/>
      <c r="N111" s="265"/>
      <c r="O111" s="275"/>
      <c r="P111" s="48"/>
      <c r="Q111" s="274" t="s">
        <v>118</v>
      </c>
      <c r="R111" s="265"/>
      <c r="S111" s="265"/>
      <c r="T111" s="265"/>
      <c r="U111" s="265"/>
      <c r="V111" s="265"/>
      <c r="W111" s="265"/>
      <c r="X111" s="265"/>
      <c r="Y111" s="265"/>
      <c r="Z111" s="275"/>
      <c r="AA111" s="65"/>
      <c r="AB111" s="65"/>
      <c r="AC111" s="310" t="s">
        <v>162</v>
      </c>
      <c r="AD111" s="191"/>
      <c r="AE111" s="311"/>
      <c r="AF111" s="65"/>
      <c r="AG111" s="65"/>
      <c r="AH111" s="65"/>
      <c r="AI111" s="65"/>
      <c r="AJ111" s="65"/>
      <c r="AK111" s="65"/>
      <c r="AL111" s="65"/>
      <c r="AM111" s="65"/>
      <c r="AN111" s="65"/>
      <c r="AO111" s="65"/>
    </row>
    <row r="112" spans="1:41" ht="12.75" customHeight="1" x14ac:dyDescent="0.2">
      <c r="A112" s="49" t="s">
        <v>119</v>
      </c>
      <c r="B112" s="286"/>
      <c r="C112" s="286"/>
      <c r="D112" s="204" t="s">
        <v>121</v>
      </c>
      <c r="E112" s="205"/>
      <c r="F112" s="205"/>
      <c r="G112" s="205"/>
      <c r="H112" s="205"/>
      <c r="I112" s="261"/>
      <c r="J112" s="284" t="s">
        <v>122</v>
      </c>
      <c r="K112" s="263"/>
      <c r="L112" s="284" t="s">
        <v>123</v>
      </c>
      <c r="M112" s="263"/>
      <c r="N112" s="284" t="s">
        <v>124</v>
      </c>
      <c r="O112" s="263"/>
      <c r="P112" s="84"/>
      <c r="Q112" s="273" t="s">
        <v>125</v>
      </c>
      <c r="R112" s="263"/>
      <c r="S112" s="273" t="s">
        <v>126</v>
      </c>
      <c r="T112" s="239"/>
      <c r="U112" s="239"/>
      <c r="V112" s="263"/>
      <c r="W112" s="273" t="s">
        <v>127</v>
      </c>
      <c r="X112" s="263"/>
      <c r="Y112" s="273" t="s">
        <v>128</v>
      </c>
      <c r="Z112" s="263"/>
      <c r="AA112" s="65"/>
      <c r="AB112" s="65"/>
      <c r="AC112" s="312"/>
      <c r="AD112" s="205"/>
      <c r="AE112" s="313"/>
      <c r="AF112" s="65"/>
      <c r="AG112" s="65"/>
      <c r="AH112" s="65"/>
      <c r="AI112" s="65"/>
      <c r="AJ112" s="65"/>
      <c r="AK112" s="65"/>
      <c r="AL112" s="65"/>
      <c r="AM112" s="65"/>
      <c r="AN112" s="65"/>
      <c r="AO112" s="65"/>
    </row>
    <row r="113" spans="1:41" ht="25.5" customHeight="1" x14ac:dyDescent="0.2">
      <c r="A113" s="49" t="s">
        <v>130</v>
      </c>
      <c r="B113" s="56" t="s">
        <v>131</v>
      </c>
      <c r="C113" s="51" t="s">
        <v>132</v>
      </c>
      <c r="D113" s="204" t="s">
        <v>133</v>
      </c>
      <c r="E113" s="205"/>
      <c r="F113" s="205"/>
      <c r="G113" s="205"/>
      <c r="H113" s="205"/>
      <c r="I113" s="261"/>
      <c r="J113" s="271" t="s">
        <v>163</v>
      </c>
      <c r="K113" s="261"/>
      <c r="L113" s="271" t="s">
        <v>164</v>
      </c>
      <c r="M113" s="261"/>
      <c r="N113" s="271" t="s">
        <v>165</v>
      </c>
      <c r="O113" s="261"/>
      <c r="P113" s="85"/>
      <c r="Q113" s="271" t="s">
        <v>166</v>
      </c>
      <c r="R113" s="261"/>
      <c r="S113" s="271" t="s">
        <v>167</v>
      </c>
      <c r="T113" s="205"/>
      <c r="U113" s="205"/>
      <c r="V113" s="261"/>
      <c r="W113" s="271" t="s">
        <v>168</v>
      </c>
      <c r="X113" s="261"/>
      <c r="Y113" s="271" t="s">
        <v>169</v>
      </c>
      <c r="Z113" s="261"/>
      <c r="AA113" s="65"/>
      <c r="AB113" s="65"/>
      <c r="AC113" s="86" t="s">
        <v>170</v>
      </c>
      <c r="AD113" s="87" t="s">
        <v>171</v>
      </c>
      <c r="AE113" s="88" t="s">
        <v>172</v>
      </c>
      <c r="AF113" s="65"/>
      <c r="AG113" s="65"/>
      <c r="AH113" s="65"/>
      <c r="AI113" s="65"/>
      <c r="AJ113" s="65"/>
      <c r="AK113" s="65"/>
      <c r="AL113" s="65"/>
      <c r="AM113" s="65"/>
      <c r="AN113" s="65"/>
      <c r="AO113" s="65"/>
    </row>
    <row r="114" spans="1:41" ht="12.75" customHeight="1" x14ac:dyDescent="0.2">
      <c r="A114" s="53">
        <f>A102+1</f>
        <v>70</v>
      </c>
      <c r="B114" s="89">
        <f>'B - Schedule of Values Summary'!B114</f>
        <v>0</v>
      </c>
      <c r="C114" s="54">
        <f>'B - Schedule of Values Summary'!C114</f>
        <v>0</v>
      </c>
      <c r="D114" s="301">
        <f>'B - Schedule of Values Summary'!D114</f>
        <v>0</v>
      </c>
      <c r="E114" s="239"/>
      <c r="F114" s="239"/>
      <c r="G114" s="239"/>
      <c r="H114" s="239"/>
      <c r="I114" s="263"/>
      <c r="J114" s="305"/>
      <c r="K114" s="231"/>
      <c r="L114" s="305"/>
      <c r="M114" s="231"/>
      <c r="N114" s="270">
        <f t="shared" ref="N114:N136" si="12">J114+L114</f>
        <v>0</v>
      </c>
      <c r="O114" s="261"/>
      <c r="P114" s="90"/>
      <c r="Q114" s="314">
        <f>IF(AC114=0,0,('B - Schedule of Values Summary'!J114*AC114)-J114)</f>
        <v>0</v>
      </c>
      <c r="R114" s="315"/>
      <c r="S114" s="278">
        <f>IF(AD114=0,0,('B - Schedule of Values Summary'!L114*AD114)-L114)</f>
        <v>0</v>
      </c>
      <c r="T114" s="230"/>
      <c r="U114" s="230"/>
      <c r="V114" s="231"/>
      <c r="W114" s="280">
        <f t="shared" ref="W114:W136" si="13">J114+Q114</f>
        <v>0</v>
      </c>
      <c r="X114" s="263"/>
      <c r="Y114" s="280">
        <f t="shared" ref="Y114:Y136" si="14">L114+S114</f>
        <v>0</v>
      </c>
      <c r="Z114" s="263"/>
      <c r="AA114" s="65"/>
      <c r="AB114" s="65"/>
      <c r="AC114" s="6"/>
      <c r="AD114" s="7"/>
      <c r="AE114" s="91">
        <f>'B - Schedule of Values Summary'!U114</f>
        <v>0</v>
      </c>
      <c r="AF114" s="65"/>
      <c r="AG114" s="65"/>
      <c r="AH114" s="65"/>
      <c r="AI114" s="65"/>
      <c r="AJ114" s="65"/>
      <c r="AK114" s="65"/>
      <c r="AL114" s="65"/>
      <c r="AM114" s="65"/>
      <c r="AN114" s="65"/>
      <c r="AO114" s="65"/>
    </row>
    <row r="115" spans="1:41" ht="12.75" customHeight="1" x14ac:dyDescent="0.2">
      <c r="A115" s="56">
        <f t="shared" ref="A115:A136" si="15">A114+1</f>
        <v>71</v>
      </c>
      <c r="B115" s="89">
        <f>'B - Schedule of Values Summary'!B115</f>
        <v>0</v>
      </c>
      <c r="C115" s="54">
        <f>'B - Schedule of Values Summary'!C115</f>
        <v>0</v>
      </c>
      <c r="D115" s="301">
        <f>'B - Schedule of Values Summary'!D115</f>
        <v>0</v>
      </c>
      <c r="E115" s="239"/>
      <c r="F115" s="239"/>
      <c r="G115" s="239"/>
      <c r="H115" s="239"/>
      <c r="I115" s="263"/>
      <c r="J115" s="305"/>
      <c r="K115" s="231"/>
      <c r="L115" s="305"/>
      <c r="M115" s="231"/>
      <c r="N115" s="280">
        <f t="shared" si="12"/>
        <v>0</v>
      </c>
      <c r="O115" s="263"/>
      <c r="P115" s="90"/>
      <c r="Q115" s="278">
        <f>IF(AC115=0,0,('B - Schedule of Values Summary'!J115*AC115)-J115)</f>
        <v>0</v>
      </c>
      <c r="R115" s="231"/>
      <c r="S115" s="278">
        <f>IF(AD115=0,0,('B - Schedule of Values Summary'!L115*AD115)-L115)</f>
        <v>0</v>
      </c>
      <c r="T115" s="230"/>
      <c r="U115" s="230"/>
      <c r="V115" s="231"/>
      <c r="W115" s="280">
        <f t="shared" si="13"/>
        <v>0</v>
      </c>
      <c r="X115" s="263"/>
      <c r="Y115" s="280">
        <f t="shared" si="14"/>
        <v>0</v>
      </c>
      <c r="Z115" s="263"/>
      <c r="AA115" s="65"/>
      <c r="AB115" s="65"/>
      <c r="AC115" s="6"/>
      <c r="AD115" s="7"/>
      <c r="AE115" s="91">
        <f>'B - Schedule of Values Summary'!U115</f>
        <v>0</v>
      </c>
      <c r="AF115" s="65"/>
      <c r="AG115" s="65"/>
      <c r="AH115" s="65"/>
      <c r="AI115" s="65"/>
      <c r="AJ115" s="65"/>
      <c r="AK115" s="65"/>
      <c r="AL115" s="65"/>
      <c r="AM115" s="65"/>
      <c r="AN115" s="65"/>
      <c r="AO115" s="65"/>
    </row>
    <row r="116" spans="1:41" ht="12.75" customHeight="1" x14ac:dyDescent="0.2">
      <c r="A116" s="56">
        <f t="shared" si="15"/>
        <v>72</v>
      </c>
      <c r="B116" s="89">
        <f>'B - Schedule of Values Summary'!B116</f>
        <v>0</v>
      </c>
      <c r="C116" s="54">
        <f>'B - Schedule of Values Summary'!C116</f>
        <v>0</v>
      </c>
      <c r="D116" s="301">
        <f>'B - Schedule of Values Summary'!D116</f>
        <v>0</v>
      </c>
      <c r="E116" s="239"/>
      <c r="F116" s="239"/>
      <c r="G116" s="239"/>
      <c r="H116" s="239"/>
      <c r="I116" s="263"/>
      <c r="J116" s="305"/>
      <c r="K116" s="231"/>
      <c r="L116" s="305"/>
      <c r="M116" s="231"/>
      <c r="N116" s="280">
        <f t="shared" si="12"/>
        <v>0</v>
      </c>
      <c r="O116" s="263"/>
      <c r="P116" s="90"/>
      <c r="Q116" s="278">
        <f>IF(AC116=0,0,('B - Schedule of Values Summary'!J116*AC116)-J116)</f>
        <v>0</v>
      </c>
      <c r="R116" s="231"/>
      <c r="S116" s="278">
        <f>IF(AD116=0,0,('B - Schedule of Values Summary'!L116*AD116)-L116)</f>
        <v>0</v>
      </c>
      <c r="T116" s="230"/>
      <c r="U116" s="230"/>
      <c r="V116" s="231"/>
      <c r="W116" s="280">
        <f t="shared" si="13"/>
        <v>0</v>
      </c>
      <c r="X116" s="263"/>
      <c r="Y116" s="280">
        <f t="shared" si="14"/>
        <v>0</v>
      </c>
      <c r="Z116" s="263"/>
      <c r="AA116" s="65"/>
      <c r="AB116" s="65"/>
      <c r="AC116" s="6"/>
      <c r="AD116" s="7"/>
      <c r="AE116" s="91">
        <f>'B - Schedule of Values Summary'!U116</f>
        <v>0</v>
      </c>
      <c r="AF116" s="65"/>
      <c r="AG116" s="65"/>
      <c r="AH116" s="65"/>
      <c r="AI116" s="65"/>
      <c r="AJ116" s="65"/>
      <c r="AK116" s="65"/>
      <c r="AL116" s="65"/>
      <c r="AM116" s="65"/>
      <c r="AN116" s="65"/>
      <c r="AO116" s="65"/>
    </row>
    <row r="117" spans="1:41" ht="12.75" customHeight="1" x14ac:dyDescent="0.2">
      <c r="A117" s="56">
        <f t="shared" si="15"/>
        <v>73</v>
      </c>
      <c r="B117" s="89">
        <f>'B - Schedule of Values Summary'!B117</f>
        <v>0</v>
      </c>
      <c r="C117" s="54">
        <f>'B - Schedule of Values Summary'!C117</f>
        <v>0</v>
      </c>
      <c r="D117" s="301">
        <f>'B - Schedule of Values Summary'!D117</f>
        <v>0</v>
      </c>
      <c r="E117" s="239"/>
      <c r="F117" s="239"/>
      <c r="G117" s="239"/>
      <c r="H117" s="239"/>
      <c r="I117" s="263"/>
      <c r="J117" s="305"/>
      <c r="K117" s="231"/>
      <c r="L117" s="305"/>
      <c r="M117" s="231"/>
      <c r="N117" s="280">
        <f t="shared" si="12"/>
        <v>0</v>
      </c>
      <c r="O117" s="263"/>
      <c r="P117" s="90"/>
      <c r="Q117" s="278">
        <f>IF(AC117=0,0,('B - Schedule of Values Summary'!J117*AC117)-J117)</f>
        <v>0</v>
      </c>
      <c r="R117" s="231"/>
      <c r="S117" s="278">
        <f>IF(AD117=0,0,('B - Schedule of Values Summary'!L117*AD117)-L117)</f>
        <v>0</v>
      </c>
      <c r="T117" s="230"/>
      <c r="U117" s="230"/>
      <c r="V117" s="231"/>
      <c r="W117" s="280">
        <f t="shared" si="13"/>
        <v>0</v>
      </c>
      <c r="X117" s="263"/>
      <c r="Y117" s="280">
        <f t="shared" si="14"/>
        <v>0</v>
      </c>
      <c r="Z117" s="263"/>
      <c r="AA117" s="65"/>
      <c r="AB117" s="65"/>
      <c r="AC117" s="6"/>
      <c r="AD117" s="7"/>
      <c r="AE117" s="91">
        <f>'B - Schedule of Values Summary'!U117</f>
        <v>0</v>
      </c>
      <c r="AF117" s="65"/>
      <c r="AG117" s="65"/>
      <c r="AH117" s="65"/>
      <c r="AI117" s="65"/>
      <c r="AJ117" s="65"/>
      <c r="AK117" s="65"/>
      <c r="AL117" s="65"/>
      <c r="AM117" s="65"/>
      <c r="AN117" s="65"/>
      <c r="AO117" s="65"/>
    </row>
    <row r="118" spans="1:41" ht="12.75" customHeight="1" x14ac:dyDescent="0.2">
      <c r="A118" s="56">
        <f t="shared" si="15"/>
        <v>74</v>
      </c>
      <c r="B118" s="89">
        <f>'B - Schedule of Values Summary'!B118</f>
        <v>0</v>
      </c>
      <c r="C118" s="54">
        <f>'B - Schedule of Values Summary'!C118</f>
        <v>0</v>
      </c>
      <c r="D118" s="301">
        <f>'B - Schedule of Values Summary'!D118</f>
        <v>0</v>
      </c>
      <c r="E118" s="239"/>
      <c r="F118" s="239"/>
      <c r="G118" s="239"/>
      <c r="H118" s="239"/>
      <c r="I118" s="263"/>
      <c r="J118" s="305"/>
      <c r="K118" s="231"/>
      <c r="L118" s="305"/>
      <c r="M118" s="231"/>
      <c r="N118" s="280">
        <f t="shared" si="12"/>
        <v>0</v>
      </c>
      <c r="O118" s="263"/>
      <c r="P118" s="90"/>
      <c r="Q118" s="278">
        <f>IF(AC118=0,0,('B - Schedule of Values Summary'!J118*AC118)-J118)</f>
        <v>0</v>
      </c>
      <c r="R118" s="231"/>
      <c r="S118" s="278">
        <f>IF(AD118=0,0,('B - Schedule of Values Summary'!L118*AD118)-L118)</f>
        <v>0</v>
      </c>
      <c r="T118" s="230"/>
      <c r="U118" s="230"/>
      <c r="V118" s="231"/>
      <c r="W118" s="280">
        <f t="shared" si="13"/>
        <v>0</v>
      </c>
      <c r="X118" s="263"/>
      <c r="Y118" s="280">
        <f t="shared" si="14"/>
        <v>0</v>
      </c>
      <c r="Z118" s="263"/>
      <c r="AA118" s="65"/>
      <c r="AB118" s="65"/>
      <c r="AC118" s="6"/>
      <c r="AD118" s="7"/>
      <c r="AE118" s="91">
        <f>'B - Schedule of Values Summary'!U118</f>
        <v>0</v>
      </c>
      <c r="AF118" s="65"/>
      <c r="AG118" s="65"/>
      <c r="AH118" s="65"/>
      <c r="AI118" s="65"/>
      <c r="AJ118" s="65"/>
      <c r="AK118" s="65"/>
      <c r="AL118" s="65"/>
      <c r="AM118" s="65"/>
      <c r="AN118" s="65"/>
      <c r="AO118" s="65"/>
    </row>
    <row r="119" spans="1:41" ht="12.75" customHeight="1" x14ac:dyDescent="0.2">
      <c r="A119" s="56">
        <f t="shared" si="15"/>
        <v>75</v>
      </c>
      <c r="B119" s="89">
        <f>'B - Schedule of Values Summary'!B119</f>
        <v>0</v>
      </c>
      <c r="C119" s="54">
        <f>'B - Schedule of Values Summary'!C119</f>
        <v>0</v>
      </c>
      <c r="D119" s="301">
        <f>'B - Schedule of Values Summary'!D119</f>
        <v>0</v>
      </c>
      <c r="E119" s="239"/>
      <c r="F119" s="239"/>
      <c r="G119" s="239"/>
      <c r="H119" s="239"/>
      <c r="I119" s="263"/>
      <c r="J119" s="305"/>
      <c r="K119" s="231"/>
      <c r="L119" s="305"/>
      <c r="M119" s="231"/>
      <c r="N119" s="280">
        <f t="shared" si="12"/>
        <v>0</v>
      </c>
      <c r="O119" s="263"/>
      <c r="P119" s="90"/>
      <c r="Q119" s="278">
        <f>IF(AC119=0,0,('B - Schedule of Values Summary'!J119*AC119)-J119)</f>
        <v>0</v>
      </c>
      <c r="R119" s="231"/>
      <c r="S119" s="278">
        <f>IF(AD119=0,0,('B - Schedule of Values Summary'!L119*AD119)-L119)</f>
        <v>0</v>
      </c>
      <c r="T119" s="230"/>
      <c r="U119" s="230"/>
      <c r="V119" s="231"/>
      <c r="W119" s="280">
        <f t="shared" si="13"/>
        <v>0</v>
      </c>
      <c r="X119" s="263"/>
      <c r="Y119" s="280">
        <f t="shared" si="14"/>
        <v>0</v>
      </c>
      <c r="Z119" s="263"/>
      <c r="AA119" s="65"/>
      <c r="AB119" s="65"/>
      <c r="AC119" s="6"/>
      <c r="AD119" s="7"/>
      <c r="AE119" s="91">
        <f>'B - Schedule of Values Summary'!U119</f>
        <v>0</v>
      </c>
      <c r="AF119" s="65"/>
      <c r="AG119" s="65"/>
      <c r="AH119" s="65"/>
      <c r="AI119" s="65"/>
      <c r="AJ119" s="65"/>
      <c r="AK119" s="65"/>
      <c r="AL119" s="65"/>
      <c r="AM119" s="65"/>
      <c r="AN119" s="65"/>
      <c r="AO119" s="65"/>
    </row>
    <row r="120" spans="1:41" ht="12.75" customHeight="1" x14ac:dyDescent="0.2">
      <c r="A120" s="56">
        <f t="shared" si="15"/>
        <v>76</v>
      </c>
      <c r="B120" s="89">
        <f>'B - Schedule of Values Summary'!B120</f>
        <v>0</v>
      </c>
      <c r="C120" s="54">
        <f>'B - Schedule of Values Summary'!C120</f>
        <v>0</v>
      </c>
      <c r="D120" s="301">
        <f>'B - Schedule of Values Summary'!D120</f>
        <v>0</v>
      </c>
      <c r="E120" s="239"/>
      <c r="F120" s="239"/>
      <c r="G120" s="239"/>
      <c r="H120" s="239"/>
      <c r="I120" s="263"/>
      <c r="J120" s="305"/>
      <c r="K120" s="231"/>
      <c r="L120" s="305"/>
      <c r="M120" s="231"/>
      <c r="N120" s="280">
        <f t="shared" si="12"/>
        <v>0</v>
      </c>
      <c r="O120" s="263"/>
      <c r="P120" s="90"/>
      <c r="Q120" s="278">
        <f>IF(AC120=0,0,('B - Schedule of Values Summary'!J120*AC120)-J120)</f>
        <v>0</v>
      </c>
      <c r="R120" s="231"/>
      <c r="S120" s="278">
        <f>IF(AD120=0,0,('B - Schedule of Values Summary'!L120*AD120)-L120)</f>
        <v>0</v>
      </c>
      <c r="T120" s="230"/>
      <c r="U120" s="230"/>
      <c r="V120" s="231"/>
      <c r="W120" s="280">
        <f t="shared" si="13"/>
        <v>0</v>
      </c>
      <c r="X120" s="263"/>
      <c r="Y120" s="280">
        <f t="shared" si="14"/>
        <v>0</v>
      </c>
      <c r="Z120" s="263"/>
      <c r="AA120" s="65"/>
      <c r="AB120" s="65"/>
      <c r="AC120" s="6"/>
      <c r="AD120" s="7"/>
      <c r="AE120" s="91">
        <f>'B - Schedule of Values Summary'!U120</f>
        <v>0</v>
      </c>
      <c r="AF120" s="65"/>
      <c r="AG120" s="65"/>
      <c r="AH120" s="65"/>
      <c r="AI120" s="65"/>
      <c r="AJ120" s="65"/>
      <c r="AK120" s="65"/>
      <c r="AL120" s="65"/>
      <c r="AM120" s="65"/>
      <c r="AN120" s="65"/>
      <c r="AO120" s="65"/>
    </row>
    <row r="121" spans="1:41" ht="12.75" customHeight="1" x14ac:dyDescent="0.2">
      <c r="A121" s="56">
        <f t="shared" si="15"/>
        <v>77</v>
      </c>
      <c r="B121" s="89">
        <f>'B - Schedule of Values Summary'!B121</f>
        <v>0</v>
      </c>
      <c r="C121" s="54">
        <f>'B - Schedule of Values Summary'!C121</f>
        <v>0</v>
      </c>
      <c r="D121" s="301">
        <f>'B - Schedule of Values Summary'!D121</f>
        <v>0</v>
      </c>
      <c r="E121" s="239"/>
      <c r="F121" s="239"/>
      <c r="G121" s="239"/>
      <c r="H121" s="239"/>
      <c r="I121" s="263"/>
      <c r="J121" s="305"/>
      <c r="K121" s="231"/>
      <c r="L121" s="305"/>
      <c r="M121" s="231"/>
      <c r="N121" s="280">
        <f t="shared" si="12"/>
        <v>0</v>
      </c>
      <c r="O121" s="263"/>
      <c r="P121" s="90"/>
      <c r="Q121" s="278">
        <f>IF(AC121=0,0,('B - Schedule of Values Summary'!J121*AC121)-J121)</f>
        <v>0</v>
      </c>
      <c r="R121" s="231"/>
      <c r="S121" s="278">
        <f>IF(AD121=0,0,('B - Schedule of Values Summary'!L121*AD121)-L121)</f>
        <v>0</v>
      </c>
      <c r="T121" s="230"/>
      <c r="U121" s="230"/>
      <c r="V121" s="231"/>
      <c r="W121" s="280">
        <f t="shared" si="13"/>
        <v>0</v>
      </c>
      <c r="X121" s="263"/>
      <c r="Y121" s="280">
        <f t="shared" si="14"/>
        <v>0</v>
      </c>
      <c r="Z121" s="263"/>
      <c r="AA121" s="65"/>
      <c r="AB121" s="65"/>
      <c r="AC121" s="6"/>
      <c r="AD121" s="7"/>
      <c r="AE121" s="91">
        <f>'B - Schedule of Values Summary'!U121</f>
        <v>0</v>
      </c>
      <c r="AF121" s="65"/>
      <c r="AG121" s="65"/>
      <c r="AH121" s="65"/>
      <c r="AI121" s="65"/>
      <c r="AJ121" s="65"/>
      <c r="AK121" s="65"/>
      <c r="AL121" s="65"/>
      <c r="AM121" s="65"/>
      <c r="AN121" s="65"/>
      <c r="AO121" s="65"/>
    </row>
    <row r="122" spans="1:41" ht="12.75" customHeight="1" x14ac:dyDescent="0.2">
      <c r="A122" s="56">
        <f t="shared" si="15"/>
        <v>78</v>
      </c>
      <c r="B122" s="89">
        <f>'B - Schedule of Values Summary'!B122</f>
        <v>0</v>
      </c>
      <c r="C122" s="54">
        <f>'B - Schedule of Values Summary'!C122</f>
        <v>0</v>
      </c>
      <c r="D122" s="301">
        <f>'B - Schedule of Values Summary'!D122</f>
        <v>0</v>
      </c>
      <c r="E122" s="239"/>
      <c r="F122" s="239"/>
      <c r="G122" s="239"/>
      <c r="H122" s="239"/>
      <c r="I122" s="263"/>
      <c r="J122" s="305"/>
      <c r="K122" s="231"/>
      <c r="L122" s="305"/>
      <c r="M122" s="231"/>
      <c r="N122" s="280">
        <f t="shared" si="12"/>
        <v>0</v>
      </c>
      <c r="O122" s="263"/>
      <c r="P122" s="90"/>
      <c r="Q122" s="278">
        <f>IF(AC122=0,0,('B - Schedule of Values Summary'!J122*AC122)-J122)</f>
        <v>0</v>
      </c>
      <c r="R122" s="231"/>
      <c r="S122" s="278">
        <f>IF(AD122=0,0,('B - Schedule of Values Summary'!L122*AD122)-L122)</f>
        <v>0</v>
      </c>
      <c r="T122" s="230"/>
      <c r="U122" s="230"/>
      <c r="V122" s="231"/>
      <c r="W122" s="280">
        <f t="shared" si="13"/>
        <v>0</v>
      </c>
      <c r="X122" s="263"/>
      <c r="Y122" s="280">
        <f t="shared" si="14"/>
        <v>0</v>
      </c>
      <c r="Z122" s="263"/>
      <c r="AA122" s="65"/>
      <c r="AB122" s="65"/>
      <c r="AC122" s="6"/>
      <c r="AD122" s="7"/>
      <c r="AE122" s="91">
        <f>'B - Schedule of Values Summary'!U122</f>
        <v>0</v>
      </c>
      <c r="AF122" s="65"/>
      <c r="AG122" s="65"/>
      <c r="AH122" s="65"/>
      <c r="AI122" s="65"/>
      <c r="AJ122" s="65"/>
      <c r="AK122" s="65"/>
      <c r="AL122" s="65"/>
      <c r="AM122" s="65"/>
      <c r="AN122" s="65"/>
      <c r="AO122" s="65"/>
    </row>
    <row r="123" spans="1:41" ht="12.75" customHeight="1" x14ac:dyDescent="0.2">
      <c r="A123" s="56">
        <f t="shared" si="15"/>
        <v>79</v>
      </c>
      <c r="B123" s="89">
        <f>'B - Schedule of Values Summary'!B123</f>
        <v>0</v>
      </c>
      <c r="C123" s="54">
        <f>'B - Schedule of Values Summary'!C123</f>
        <v>0</v>
      </c>
      <c r="D123" s="301">
        <f>'B - Schedule of Values Summary'!D123</f>
        <v>0</v>
      </c>
      <c r="E123" s="239"/>
      <c r="F123" s="239"/>
      <c r="G123" s="239"/>
      <c r="H123" s="239"/>
      <c r="I123" s="263"/>
      <c r="J123" s="305"/>
      <c r="K123" s="231"/>
      <c r="L123" s="305"/>
      <c r="M123" s="231"/>
      <c r="N123" s="280">
        <f t="shared" si="12"/>
        <v>0</v>
      </c>
      <c r="O123" s="263"/>
      <c r="P123" s="90"/>
      <c r="Q123" s="278">
        <f>IF(AC123=0,0,('B - Schedule of Values Summary'!J123*AC123)-J123)</f>
        <v>0</v>
      </c>
      <c r="R123" s="231"/>
      <c r="S123" s="278">
        <f>IF(AD123=0,0,('B - Schedule of Values Summary'!L123*AD123)-L123)</f>
        <v>0</v>
      </c>
      <c r="T123" s="230"/>
      <c r="U123" s="230"/>
      <c r="V123" s="231"/>
      <c r="W123" s="280">
        <f t="shared" si="13"/>
        <v>0</v>
      </c>
      <c r="X123" s="263"/>
      <c r="Y123" s="280">
        <f t="shared" si="14"/>
        <v>0</v>
      </c>
      <c r="Z123" s="263"/>
      <c r="AA123" s="65"/>
      <c r="AB123" s="65"/>
      <c r="AC123" s="6"/>
      <c r="AD123" s="7"/>
      <c r="AE123" s="91">
        <f>'B - Schedule of Values Summary'!U123</f>
        <v>0</v>
      </c>
      <c r="AF123" s="65"/>
      <c r="AG123" s="65"/>
      <c r="AH123" s="65"/>
      <c r="AI123" s="65"/>
      <c r="AJ123" s="65"/>
      <c r="AK123" s="65"/>
      <c r="AL123" s="65"/>
      <c r="AM123" s="65"/>
      <c r="AN123" s="65"/>
      <c r="AO123" s="65"/>
    </row>
    <row r="124" spans="1:41" ht="12.75" customHeight="1" x14ac:dyDescent="0.2">
      <c r="A124" s="56">
        <f t="shared" si="15"/>
        <v>80</v>
      </c>
      <c r="B124" s="89">
        <f>'B - Schedule of Values Summary'!B124</f>
        <v>0</v>
      </c>
      <c r="C124" s="54">
        <f>'B - Schedule of Values Summary'!C124</f>
        <v>0</v>
      </c>
      <c r="D124" s="301">
        <f>'B - Schedule of Values Summary'!D124</f>
        <v>0</v>
      </c>
      <c r="E124" s="239"/>
      <c r="F124" s="239"/>
      <c r="G124" s="239"/>
      <c r="H124" s="239"/>
      <c r="I124" s="263"/>
      <c r="J124" s="305"/>
      <c r="K124" s="231"/>
      <c r="L124" s="305"/>
      <c r="M124" s="231"/>
      <c r="N124" s="280">
        <f t="shared" si="12"/>
        <v>0</v>
      </c>
      <c r="O124" s="263"/>
      <c r="P124" s="90"/>
      <c r="Q124" s="278">
        <f>IF(AC124=0,0,('B - Schedule of Values Summary'!J124*AC124)-J124)</f>
        <v>0</v>
      </c>
      <c r="R124" s="231"/>
      <c r="S124" s="278">
        <f>IF(AD124=0,0,('B - Schedule of Values Summary'!L124*AD124)-L124)</f>
        <v>0</v>
      </c>
      <c r="T124" s="230"/>
      <c r="U124" s="230"/>
      <c r="V124" s="231"/>
      <c r="W124" s="280">
        <f t="shared" si="13"/>
        <v>0</v>
      </c>
      <c r="X124" s="263"/>
      <c r="Y124" s="280">
        <f t="shared" si="14"/>
        <v>0</v>
      </c>
      <c r="Z124" s="263"/>
      <c r="AA124" s="65"/>
      <c r="AB124" s="65"/>
      <c r="AC124" s="6"/>
      <c r="AD124" s="7"/>
      <c r="AE124" s="91">
        <f>'B - Schedule of Values Summary'!U124</f>
        <v>0</v>
      </c>
      <c r="AF124" s="65"/>
      <c r="AG124" s="65"/>
      <c r="AH124" s="65"/>
      <c r="AI124" s="65"/>
      <c r="AJ124" s="65"/>
      <c r="AK124" s="65"/>
      <c r="AL124" s="65"/>
      <c r="AM124" s="65"/>
      <c r="AN124" s="65"/>
      <c r="AO124" s="65"/>
    </row>
    <row r="125" spans="1:41" ht="12.75" customHeight="1" x14ac:dyDescent="0.2">
      <c r="A125" s="56">
        <f t="shared" si="15"/>
        <v>81</v>
      </c>
      <c r="B125" s="89">
        <f>'B - Schedule of Values Summary'!B125</f>
        <v>0</v>
      </c>
      <c r="C125" s="54">
        <f>'B - Schedule of Values Summary'!C125</f>
        <v>0</v>
      </c>
      <c r="D125" s="301">
        <f>'B - Schedule of Values Summary'!D125</f>
        <v>0</v>
      </c>
      <c r="E125" s="239"/>
      <c r="F125" s="239"/>
      <c r="G125" s="239"/>
      <c r="H125" s="239"/>
      <c r="I125" s="263"/>
      <c r="J125" s="305"/>
      <c r="K125" s="231"/>
      <c r="L125" s="305"/>
      <c r="M125" s="231"/>
      <c r="N125" s="280">
        <f t="shared" si="12"/>
        <v>0</v>
      </c>
      <c r="O125" s="263"/>
      <c r="P125" s="90"/>
      <c r="Q125" s="278">
        <f>IF(AC125=0,0,('B - Schedule of Values Summary'!J125*AC125)-J125)</f>
        <v>0</v>
      </c>
      <c r="R125" s="231"/>
      <c r="S125" s="278">
        <f>IF(AD125=0,0,('B - Schedule of Values Summary'!L125*AD125)-L125)</f>
        <v>0</v>
      </c>
      <c r="T125" s="230"/>
      <c r="U125" s="230"/>
      <c r="V125" s="231"/>
      <c r="W125" s="280">
        <f t="shared" si="13"/>
        <v>0</v>
      </c>
      <c r="X125" s="263"/>
      <c r="Y125" s="280">
        <f t="shared" si="14"/>
        <v>0</v>
      </c>
      <c r="Z125" s="263"/>
      <c r="AA125" s="65"/>
      <c r="AB125" s="65"/>
      <c r="AC125" s="6"/>
      <c r="AD125" s="7"/>
      <c r="AE125" s="91">
        <f>'B - Schedule of Values Summary'!U125</f>
        <v>0</v>
      </c>
      <c r="AF125" s="65"/>
      <c r="AG125" s="65"/>
      <c r="AH125" s="65"/>
      <c r="AI125" s="65"/>
      <c r="AJ125" s="65"/>
      <c r="AK125" s="65"/>
      <c r="AL125" s="65"/>
      <c r="AM125" s="65"/>
      <c r="AN125" s="65"/>
      <c r="AO125" s="65"/>
    </row>
    <row r="126" spans="1:41" ht="12.75" customHeight="1" x14ac:dyDescent="0.2">
      <c r="A126" s="56">
        <f t="shared" si="15"/>
        <v>82</v>
      </c>
      <c r="B126" s="89">
        <f>'B - Schedule of Values Summary'!B126</f>
        <v>0</v>
      </c>
      <c r="C126" s="54">
        <f>'B - Schedule of Values Summary'!C126</f>
        <v>0</v>
      </c>
      <c r="D126" s="301">
        <f>'B - Schedule of Values Summary'!D126</f>
        <v>0</v>
      </c>
      <c r="E126" s="239"/>
      <c r="F126" s="239"/>
      <c r="G126" s="239"/>
      <c r="H126" s="239"/>
      <c r="I126" s="263"/>
      <c r="J126" s="305"/>
      <c r="K126" s="231"/>
      <c r="L126" s="305"/>
      <c r="M126" s="231"/>
      <c r="N126" s="280">
        <f t="shared" si="12"/>
        <v>0</v>
      </c>
      <c r="O126" s="263"/>
      <c r="P126" s="90"/>
      <c r="Q126" s="278">
        <f>IF(AC126=0,0,('B - Schedule of Values Summary'!J126*AC126)-J126)</f>
        <v>0</v>
      </c>
      <c r="R126" s="231"/>
      <c r="S126" s="278">
        <f>IF(AD126=0,0,('B - Schedule of Values Summary'!L126*AD126)-L126)</f>
        <v>0</v>
      </c>
      <c r="T126" s="230"/>
      <c r="U126" s="230"/>
      <c r="V126" s="231"/>
      <c r="W126" s="280">
        <f t="shared" si="13"/>
        <v>0</v>
      </c>
      <c r="X126" s="263"/>
      <c r="Y126" s="280">
        <f t="shared" si="14"/>
        <v>0</v>
      </c>
      <c r="Z126" s="263"/>
      <c r="AA126" s="65"/>
      <c r="AB126" s="65"/>
      <c r="AC126" s="6"/>
      <c r="AD126" s="7"/>
      <c r="AE126" s="91">
        <f>'B - Schedule of Values Summary'!U126</f>
        <v>0</v>
      </c>
      <c r="AF126" s="65"/>
      <c r="AG126" s="65"/>
      <c r="AH126" s="65"/>
      <c r="AI126" s="65"/>
      <c r="AJ126" s="65"/>
      <c r="AK126" s="65"/>
      <c r="AL126" s="65"/>
      <c r="AM126" s="65"/>
      <c r="AN126" s="65"/>
      <c r="AO126" s="65"/>
    </row>
    <row r="127" spans="1:41" ht="12.75" customHeight="1" x14ac:dyDescent="0.2">
      <c r="A127" s="56">
        <f t="shared" si="15"/>
        <v>83</v>
      </c>
      <c r="B127" s="89">
        <f>'B - Schedule of Values Summary'!B127</f>
        <v>0</v>
      </c>
      <c r="C127" s="54">
        <f>'B - Schedule of Values Summary'!C127</f>
        <v>0</v>
      </c>
      <c r="D127" s="301">
        <f>'B - Schedule of Values Summary'!D127</f>
        <v>0</v>
      </c>
      <c r="E127" s="239"/>
      <c r="F127" s="239"/>
      <c r="G127" s="239"/>
      <c r="H127" s="239"/>
      <c r="I127" s="263"/>
      <c r="J127" s="305"/>
      <c r="K127" s="231"/>
      <c r="L127" s="305"/>
      <c r="M127" s="231"/>
      <c r="N127" s="280">
        <f t="shared" si="12"/>
        <v>0</v>
      </c>
      <c r="O127" s="263"/>
      <c r="P127" s="90"/>
      <c r="Q127" s="278">
        <f>IF(AC127=0,0,('B - Schedule of Values Summary'!J127*AC127)-J127)</f>
        <v>0</v>
      </c>
      <c r="R127" s="231"/>
      <c r="S127" s="278">
        <f>IF(AD127=0,0,('B - Schedule of Values Summary'!L127*AD127)-L127)</f>
        <v>0</v>
      </c>
      <c r="T127" s="230"/>
      <c r="U127" s="230"/>
      <c r="V127" s="231"/>
      <c r="W127" s="280">
        <f t="shared" si="13"/>
        <v>0</v>
      </c>
      <c r="X127" s="263"/>
      <c r="Y127" s="280">
        <f t="shared" si="14"/>
        <v>0</v>
      </c>
      <c r="Z127" s="263"/>
      <c r="AA127" s="65"/>
      <c r="AB127" s="65"/>
      <c r="AC127" s="6"/>
      <c r="AD127" s="7"/>
      <c r="AE127" s="91">
        <f>'B - Schedule of Values Summary'!U127</f>
        <v>0</v>
      </c>
      <c r="AF127" s="65"/>
      <c r="AG127" s="65"/>
      <c r="AH127" s="65"/>
      <c r="AI127" s="65"/>
      <c r="AJ127" s="65"/>
      <c r="AK127" s="65"/>
      <c r="AL127" s="65"/>
      <c r="AM127" s="65"/>
      <c r="AN127" s="65"/>
      <c r="AO127" s="65"/>
    </row>
    <row r="128" spans="1:41" ht="12.75" customHeight="1" x14ac:dyDescent="0.2">
      <c r="A128" s="56">
        <f t="shared" si="15"/>
        <v>84</v>
      </c>
      <c r="B128" s="89">
        <f>'B - Schedule of Values Summary'!B128</f>
        <v>0</v>
      </c>
      <c r="C128" s="54">
        <f>'B - Schedule of Values Summary'!C128</f>
        <v>0</v>
      </c>
      <c r="D128" s="301">
        <f>'B - Schedule of Values Summary'!D128</f>
        <v>0</v>
      </c>
      <c r="E128" s="239"/>
      <c r="F128" s="239"/>
      <c r="G128" s="239"/>
      <c r="H128" s="239"/>
      <c r="I128" s="263"/>
      <c r="J128" s="305"/>
      <c r="K128" s="231"/>
      <c r="L128" s="305"/>
      <c r="M128" s="231"/>
      <c r="N128" s="280">
        <f t="shared" si="12"/>
        <v>0</v>
      </c>
      <c r="O128" s="263"/>
      <c r="P128" s="90"/>
      <c r="Q128" s="278">
        <f>IF(AC128=0,0,('B - Schedule of Values Summary'!J128*AC128)-J128)</f>
        <v>0</v>
      </c>
      <c r="R128" s="231"/>
      <c r="S128" s="278">
        <f>IF(AD128=0,0,('B - Schedule of Values Summary'!L128*AD128)-L128)</f>
        <v>0</v>
      </c>
      <c r="T128" s="230"/>
      <c r="U128" s="230"/>
      <c r="V128" s="231"/>
      <c r="W128" s="280">
        <f t="shared" si="13"/>
        <v>0</v>
      </c>
      <c r="X128" s="263"/>
      <c r="Y128" s="280">
        <f t="shared" si="14"/>
        <v>0</v>
      </c>
      <c r="Z128" s="263"/>
      <c r="AA128" s="65"/>
      <c r="AB128" s="65"/>
      <c r="AC128" s="6"/>
      <c r="AD128" s="7"/>
      <c r="AE128" s="91">
        <f>'B - Schedule of Values Summary'!U128</f>
        <v>0</v>
      </c>
      <c r="AF128" s="65"/>
      <c r="AG128" s="65"/>
      <c r="AH128" s="65"/>
      <c r="AI128" s="65"/>
      <c r="AJ128" s="65"/>
      <c r="AK128" s="65"/>
      <c r="AL128" s="65"/>
      <c r="AM128" s="65"/>
      <c r="AN128" s="65"/>
      <c r="AO128" s="65"/>
    </row>
    <row r="129" spans="1:41" ht="12.75" customHeight="1" x14ac:dyDescent="0.2">
      <c r="A129" s="56">
        <f t="shared" si="15"/>
        <v>85</v>
      </c>
      <c r="B129" s="89">
        <f>'B - Schedule of Values Summary'!B129</f>
        <v>0</v>
      </c>
      <c r="C129" s="54">
        <f>'B - Schedule of Values Summary'!C129</f>
        <v>0</v>
      </c>
      <c r="D129" s="301">
        <f>'B - Schedule of Values Summary'!D129</f>
        <v>0</v>
      </c>
      <c r="E129" s="239"/>
      <c r="F129" s="239"/>
      <c r="G129" s="239"/>
      <c r="H129" s="239"/>
      <c r="I129" s="263"/>
      <c r="J129" s="305"/>
      <c r="K129" s="231"/>
      <c r="L129" s="305"/>
      <c r="M129" s="231"/>
      <c r="N129" s="280">
        <f t="shared" si="12"/>
        <v>0</v>
      </c>
      <c r="O129" s="263"/>
      <c r="P129" s="90"/>
      <c r="Q129" s="278">
        <f>IF(AC129=0,0,('B - Schedule of Values Summary'!J129*AC129)-J129)</f>
        <v>0</v>
      </c>
      <c r="R129" s="231"/>
      <c r="S129" s="278">
        <f>IF(AD129=0,0,('B - Schedule of Values Summary'!L129*AD129)-L129)</f>
        <v>0</v>
      </c>
      <c r="T129" s="230"/>
      <c r="U129" s="230"/>
      <c r="V129" s="231"/>
      <c r="W129" s="280">
        <f t="shared" si="13"/>
        <v>0</v>
      </c>
      <c r="X129" s="263"/>
      <c r="Y129" s="280">
        <f t="shared" si="14"/>
        <v>0</v>
      </c>
      <c r="Z129" s="263"/>
      <c r="AA129" s="65"/>
      <c r="AB129" s="65"/>
      <c r="AC129" s="6"/>
      <c r="AD129" s="7"/>
      <c r="AE129" s="91">
        <f>'B - Schedule of Values Summary'!U129</f>
        <v>0</v>
      </c>
      <c r="AF129" s="65"/>
      <c r="AG129" s="65"/>
      <c r="AH129" s="65"/>
      <c r="AI129" s="65"/>
      <c r="AJ129" s="65"/>
      <c r="AK129" s="65"/>
      <c r="AL129" s="65"/>
      <c r="AM129" s="65"/>
      <c r="AN129" s="65"/>
      <c r="AO129" s="65"/>
    </row>
    <row r="130" spans="1:41" ht="12.75" customHeight="1" x14ac:dyDescent="0.2">
      <c r="A130" s="56">
        <f t="shared" si="15"/>
        <v>86</v>
      </c>
      <c r="B130" s="89">
        <f>'B - Schedule of Values Summary'!B130</f>
        <v>0</v>
      </c>
      <c r="C130" s="54">
        <f>'B - Schedule of Values Summary'!C130</f>
        <v>0</v>
      </c>
      <c r="D130" s="301">
        <f>'B - Schedule of Values Summary'!D130</f>
        <v>0</v>
      </c>
      <c r="E130" s="239"/>
      <c r="F130" s="239"/>
      <c r="G130" s="239"/>
      <c r="H130" s="239"/>
      <c r="I130" s="263"/>
      <c r="J130" s="305"/>
      <c r="K130" s="231"/>
      <c r="L130" s="305"/>
      <c r="M130" s="231"/>
      <c r="N130" s="280">
        <f t="shared" si="12"/>
        <v>0</v>
      </c>
      <c r="O130" s="263"/>
      <c r="P130" s="90"/>
      <c r="Q130" s="278">
        <f>IF(AC130=0,0,('B - Schedule of Values Summary'!J130*AC130)-J130)</f>
        <v>0</v>
      </c>
      <c r="R130" s="231"/>
      <c r="S130" s="278">
        <f>IF(AD130=0,0,('B - Schedule of Values Summary'!L130*AD130)-L130)</f>
        <v>0</v>
      </c>
      <c r="T130" s="230"/>
      <c r="U130" s="230"/>
      <c r="V130" s="231"/>
      <c r="W130" s="280">
        <f t="shared" si="13"/>
        <v>0</v>
      </c>
      <c r="X130" s="263"/>
      <c r="Y130" s="280">
        <f t="shared" si="14"/>
        <v>0</v>
      </c>
      <c r="Z130" s="263"/>
      <c r="AA130" s="65"/>
      <c r="AB130" s="65"/>
      <c r="AC130" s="6"/>
      <c r="AD130" s="7"/>
      <c r="AE130" s="91">
        <f>'B - Schedule of Values Summary'!U130</f>
        <v>0</v>
      </c>
      <c r="AF130" s="65"/>
      <c r="AG130" s="65"/>
      <c r="AH130" s="65"/>
      <c r="AI130" s="65"/>
      <c r="AJ130" s="65"/>
      <c r="AK130" s="65"/>
      <c r="AL130" s="65"/>
      <c r="AM130" s="65"/>
      <c r="AN130" s="65"/>
      <c r="AO130" s="65"/>
    </row>
    <row r="131" spans="1:41" ht="12.75" customHeight="1" x14ac:dyDescent="0.2">
      <c r="A131" s="56">
        <f t="shared" si="15"/>
        <v>87</v>
      </c>
      <c r="B131" s="89">
        <f>'B - Schedule of Values Summary'!B131</f>
        <v>0</v>
      </c>
      <c r="C131" s="54">
        <f>'B - Schedule of Values Summary'!C131</f>
        <v>0</v>
      </c>
      <c r="D131" s="301">
        <f>'B - Schedule of Values Summary'!D131</f>
        <v>0</v>
      </c>
      <c r="E131" s="239"/>
      <c r="F131" s="239"/>
      <c r="G131" s="239"/>
      <c r="H131" s="239"/>
      <c r="I131" s="263"/>
      <c r="J131" s="305"/>
      <c r="K131" s="231"/>
      <c r="L131" s="305"/>
      <c r="M131" s="231"/>
      <c r="N131" s="280">
        <f t="shared" si="12"/>
        <v>0</v>
      </c>
      <c r="O131" s="263"/>
      <c r="P131" s="90"/>
      <c r="Q131" s="278">
        <f>IF(AC131=0,0,('B - Schedule of Values Summary'!J131*AC131)-J131)</f>
        <v>0</v>
      </c>
      <c r="R131" s="231"/>
      <c r="S131" s="278">
        <f>IF(AD131=0,0,('B - Schedule of Values Summary'!L131*AD131)-L131)</f>
        <v>0</v>
      </c>
      <c r="T131" s="230"/>
      <c r="U131" s="230"/>
      <c r="V131" s="231"/>
      <c r="W131" s="280">
        <f t="shared" si="13"/>
        <v>0</v>
      </c>
      <c r="X131" s="263"/>
      <c r="Y131" s="280">
        <f t="shared" si="14"/>
        <v>0</v>
      </c>
      <c r="Z131" s="263"/>
      <c r="AA131" s="65"/>
      <c r="AB131" s="65"/>
      <c r="AC131" s="6"/>
      <c r="AD131" s="7"/>
      <c r="AE131" s="91">
        <f>'B - Schedule of Values Summary'!U131</f>
        <v>0</v>
      </c>
      <c r="AF131" s="65"/>
      <c r="AG131" s="65"/>
      <c r="AH131" s="65"/>
      <c r="AI131" s="65"/>
      <c r="AJ131" s="65"/>
      <c r="AK131" s="65"/>
      <c r="AL131" s="65"/>
      <c r="AM131" s="65"/>
      <c r="AN131" s="65"/>
      <c r="AO131" s="65"/>
    </row>
    <row r="132" spans="1:41" ht="12.75" customHeight="1" x14ac:dyDescent="0.2">
      <c r="A132" s="56">
        <f t="shared" si="15"/>
        <v>88</v>
      </c>
      <c r="B132" s="89">
        <f>'B - Schedule of Values Summary'!B132</f>
        <v>0</v>
      </c>
      <c r="C132" s="54">
        <f>'B - Schedule of Values Summary'!C132</f>
        <v>0</v>
      </c>
      <c r="D132" s="301">
        <f>'B - Schedule of Values Summary'!D132</f>
        <v>0</v>
      </c>
      <c r="E132" s="239"/>
      <c r="F132" s="239"/>
      <c r="G132" s="239"/>
      <c r="H132" s="239"/>
      <c r="I132" s="263"/>
      <c r="J132" s="305"/>
      <c r="K132" s="231"/>
      <c r="L132" s="305"/>
      <c r="M132" s="231"/>
      <c r="N132" s="280">
        <f t="shared" si="12"/>
        <v>0</v>
      </c>
      <c r="O132" s="263"/>
      <c r="P132" s="90"/>
      <c r="Q132" s="278">
        <f>IF(AC132=0,0,('B - Schedule of Values Summary'!J132*AC132)-J132)</f>
        <v>0</v>
      </c>
      <c r="R132" s="231"/>
      <c r="S132" s="278">
        <f>IF(AD132=0,0,('B - Schedule of Values Summary'!L132*AD132)-L132)</f>
        <v>0</v>
      </c>
      <c r="T132" s="230"/>
      <c r="U132" s="230"/>
      <c r="V132" s="231"/>
      <c r="W132" s="280">
        <f t="shared" si="13"/>
        <v>0</v>
      </c>
      <c r="X132" s="263"/>
      <c r="Y132" s="280">
        <f t="shared" si="14"/>
        <v>0</v>
      </c>
      <c r="Z132" s="263"/>
      <c r="AA132" s="65"/>
      <c r="AB132" s="65"/>
      <c r="AC132" s="6"/>
      <c r="AD132" s="7"/>
      <c r="AE132" s="91">
        <f>'B - Schedule of Values Summary'!U132</f>
        <v>0</v>
      </c>
      <c r="AF132" s="65"/>
      <c r="AG132" s="65"/>
      <c r="AH132" s="65"/>
      <c r="AI132" s="65"/>
      <c r="AJ132" s="65"/>
      <c r="AK132" s="65"/>
      <c r="AL132" s="65"/>
      <c r="AM132" s="65"/>
      <c r="AN132" s="65"/>
      <c r="AO132" s="65"/>
    </row>
    <row r="133" spans="1:41" ht="12.75" customHeight="1" x14ac:dyDescent="0.2">
      <c r="A133" s="56">
        <f t="shared" si="15"/>
        <v>89</v>
      </c>
      <c r="B133" s="89">
        <f>'B - Schedule of Values Summary'!B133</f>
        <v>0</v>
      </c>
      <c r="C133" s="54">
        <f>'B - Schedule of Values Summary'!C133</f>
        <v>0</v>
      </c>
      <c r="D133" s="301">
        <f>'B - Schedule of Values Summary'!D133</f>
        <v>0</v>
      </c>
      <c r="E133" s="239"/>
      <c r="F133" s="239"/>
      <c r="G133" s="239"/>
      <c r="H133" s="239"/>
      <c r="I133" s="263"/>
      <c r="J133" s="305"/>
      <c r="K133" s="231"/>
      <c r="L133" s="305"/>
      <c r="M133" s="231"/>
      <c r="N133" s="280">
        <f t="shared" si="12"/>
        <v>0</v>
      </c>
      <c r="O133" s="263"/>
      <c r="P133" s="90"/>
      <c r="Q133" s="278">
        <f>IF(AC133=0,0,('B - Schedule of Values Summary'!J133*AC133)-J133)</f>
        <v>0</v>
      </c>
      <c r="R133" s="231"/>
      <c r="S133" s="278">
        <f>IF(AD133=0,0,('B - Schedule of Values Summary'!L133*AD133)-L133)</f>
        <v>0</v>
      </c>
      <c r="T133" s="230"/>
      <c r="U133" s="230"/>
      <c r="V133" s="231"/>
      <c r="W133" s="280">
        <f t="shared" si="13"/>
        <v>0</v>
      </c>
      <c r="X133" s="263"/>
      <c r="Y133" s="280">
        <f t="shared" si="14"/>
        <v>0</v>
      </c>
      <c r="Z133" s="263"/>
      <c r="AA133" s="65"/>
      <c r="AB133" s="65"/>
      <c r="AC133" s="6"/>
      <c r="AD133" s="7"/>
      <c r="AE133" s="91">
        <f>'B - Schedule of Values Summary'!U133</f>
        <v>0</v>
      </c>
      <c r="AF133" s="65"/>
      <c r="AG133" s="65"/>
      <c r="AH133" s="65"/>
      <c r="AI133" s="65"/>
      <c r="AJ133" s="65"/>
      <c r="AK133" s="65"/>
      <c r="AL133" s="65"/>
      <c r="AM133" s="65"/>
      <c r="AN133" s="65"/>
      <c r="AO133" s="65"/>
    </row>
    <row r="134" spans="1:41" ht="12.75" customHeight="1" x14ac:dyDescent="0.2">
      <c r="A134" s="56">
        <f t="shared" si="15"/>
        <v>90</v>
      </c>
      <c r="B134" s="89">
        <f>'B - Schedule of Values Summary'!B134</f>
        <v>0</v>
      </c>
      <c r="C134" s="54">
        <f>'B - Schedule of Values Summary'!C134</f>
        <v>0</v>
      </c>
      <c r="D134" s="301">
        <f>'B - Schedule of Values Summary'!D134</f>
        <v>0</v>
      </c>
      <c r="E134" s="239"/>
      <c r="F134" s="239"/>
      <c r="G134" s="239"/>
      <c r="H134" s="239"/>
      <c r="I134" s="263"/>
      <c r="J134" s="305"/>
      <c r="K134" s="231"/>
      <c r="L134" s="305"/>
      <c r="M134" s="231"/>
      <c r="N134" s="280">
        <f t="shared" si="12"/>
        <v>0</v>
      </c>
      <c r="O134" s="263"/>
      <c r="P134" s="90"/>
      <c r="Q134" s="278">
        <f>IF(AC134=0,0,('B - Schedule of Values Summary'!J134*AC134)-J134)</f>
        <v>0</v>
      </c>
      <c r="R134" s="231"/>
      <c r="S134" s="278">
        <f>IF(AD134=0,0,('B - Schedule of Values Summary'!L134*AD134)-L134)</f>
        <v>0</v>
      </c>
      <c r="T134" s="230"/>
      <c r="U134" s="230"/>
      <c r="V134" s="231"/>
      <c r="W134" s="280">
        <f t="shared" si="13"/>
        <v>0</v>
      </c>
      <c r="X134" s="263"/>
      <c r="Y134" s="280">
        <f t="shared" si="14"/>
        <v>0</v>
      </c>
      <c r="Z134" s="263"/>
      <c r="AA134" s="65"/>
      <c r="AB134" s="65"/>
      <c r="AC134" s="6"/>
      <c r="AD134" s="7"/>
      <c r="AE134" s="91">
        <f>'B - Schedule of Values Summary'!U134</f>
        <v>0</v>
      </c>
      <c r="AF134" s="65"/>
      <c r="AG134" s="65"/>
      <c r="AH134" s="65"/>
      <c r="AI134" s="65"/>
      <c r="AJ134" s="65"/>
      <c r="AK134" s="65"/>
      <c r="AL134" s="65"/>
      <c r="AM134" s="65"/>
      <c r="AN134" s="65"/>
      <c r="AO134" s="65"/>
    </row>
    <row r="135" spans="1:41" ht="12.75" customHeight="1" x14ac:dyDescent="0.2">
      <c r="A135" s="56">
        <f t="shared" si="15"/>
        <v>91</v>
      </c>
      <c r="B135" s="89">
        <f>'B - Schedule of Values Summary'!B135</f>
        <v>0</v>
      </c>
      <c r="C135" s="54">
        <f>'B - Schedule of Values Summary'!C135</f>
        <v>0</v>
      </c>
      <c r="D135" s="301">
        <f>'B - Schedule of Values Summary'!D135</f>
        <v>0</v>
      </c>
      <c r="E135" s="239"/>
      <c r="F135" s="239"/>
      <c r="G135" s="239"/>
      <c r="H135" s="239"/>
      <c r="I135" s="263"/>
      <c r="J135" s="305"/>
      <c r="K135" s="231"/>
      <c r="L135" s="305"/>
      <c r="M135" s="231"/>
      <c r="N135" s="280">
        <f t="shared" si="12"/>
        <v>0</v>
      </c>
      <c r="O135" s="263"/>
      <c r="P135" s="90"/>
      <c r="Q135" s="278">
        <f>IF(AC135=0,0,('B - Schedule of Values Summary'!J135*AC135)-J135)</f>
        <v>0</v>
      </c>
      <c r="R135" s="231"/>
      <c r="S135" s="278">
        <f>IF(AD135=0,0,('B - Schedule of Values Summary'!L135*AD135)-L135)</f>
        <v>0</v>
      </c>
      <c r="T135" s="230"/>
      <c r="U135" s="230"/>
      <c r="V135" s="231"/>
      <c r="W135" s="280">
        <f t="shared" si="13"/>
        <v>0</v>
      </c>
      <c r="X135" s="263"/>
      <c r="Y135" s="280">
        <f t="shared" si="14"/>
        <v>0</v>
      </c>
      <c r="Z135" s="263"/>
      <c r="AA135" s="65"/>
      <c r="AB135" s="65"/>
      <c r="AC135" s="6"/>
      <c r="AD135" s="7"/>
      <c r="AE135" s="91">
        <f>'B - Schedule of Values Summary'!U135</f>
        <v>0</v>
      </c>
      <c r="AF135" s="65"/>
      <c r="AG135" s="65"/>
      <c r="AH135" s="65"/>
      <c r="AI135" s="65"/>
      <c r="AJ135" s="65"/>
      <c r="AK135" s="65"/>
      <c r="AL135" s="65"/>
      <c r="AM135" s="65"/>
      <c r="AN135" s="65"/>
      <c r="AO135" s="65"/>
    </row>
    <row r="136" spans="1:41" ht="12.75" customHeight="1" x14ac:dyDescent="0.2">
      <c r="A136" s="56">
        <f t="shared" si="15"/>
        <v>92</v>
      </c>
      <c r="B136" s="89">
        <f>'B - Schedule of Values Summary'!B136</f>
        <v>0</v>
      </c>
      <c r="C136" s="54">
        <f>'B - Schedule of Values Summary'!C136</f>
        <v>0</v>
      </c>
      <c r="D136" s="302">
        <f>'B - Schedule of Values Summary'!D136</f>
        <v>0</v>
      </c>
      <c r="E136" s="303"/>
      <c r="F136" s="303"/>
      <c r="G136" s="303"/>
      <c r="H136" s="303"/>
      <c r="I136" s="304"/>
      <c r="J136" s="308"/>
      <c r="K136" s="309"/>
      <c r="L136" s="308"/>
      <c r="M136" s="309"/>
      <c r="N136" s="306">
        <f t="shared" si="12"/>
        <v>0</v>
      </c>
      <c r="O136" s="304"/>
      <c r="P136" s="90"/>
      <c r="Q136" s="278">
        <f>IF(AC136=0,0,('B - Schedule of Values Summary'!J136*AC136)-J136)</f>
        <v>0</v>
      </c>
      <c r="R136" s="231"/>
      <c r="S136" s="278">
        <f>IF(AD136=0,0,('B - Schedule of Values Summary'!L136*AD136)-L136)</f>
        <v>0</v>
      </c>
      <c r="T136" s="230"/>
      <c r="U136" s="230"/>
      <c r="V136" s="231"/>
      <c r="W136" s="316">
        <f t="shared" si="13"/>
        <v>0</v>
      </c>
      <c r="X136" s="304"/>
      <c r="Y136" s="306">
        <f t="shared" si="14"/>
        <v>0</v>
      </c>
      <c r="Z136" s="304"/>
      <c r="AA136" s="65"/>
      <c r="AB136" s="65"/>
      <c r="AC136" s="8"/>
      <c r="AD136" s="9"/>
      <c r="AE136" s="92">
        <f>'B - Schedule of Values Summary'!U136</f>
        <v>0</v>
      </c>
      <c r="AF136" s="65"/>
      <c r="AG136" s="65"/>
      <c r="AH136" s="65"/>
      <c r="AI136" s="65"/>
      <c r="AJ136" s="65"/>
      <c r="AK136" s="65"/>
      <c r="AL136" s="65"/>
      <c r="AM136" s="65"/>
      <c r="AN136" s="65"/>
      <c r="AO136" s="65"/>
    </row>
    <row r="137" spans="1:41" ht="12.75" customHeight="1" x14ac:dyDescent="0.2">
      <c r="A137" s="295" t="s">
        <v>158</v>
      </c>
      <c r="B137" s="296"/>
      <c r="C137" s="296"/>
      <c r="D137" s="296"/>
      <c r="E137" s="296"/>
      <c r="F137" s="296"/>
      <c r="G137" s="296"/>
      <c r="H137" s="296"/>
      <c r="I137" s="267"/>
      <c r="J137" s="266">
        <f>SUM(J114:J136)</f>
        <v>0</v>
      </c>
      <c r="K137" s="267"/>
      <c r="L137" s="266">
        <f>SUM(L114:L136)</f>
        <v>0</v>
      </c>
      <c r="M137" s="267"/>
      <c r="N137" s="266">
        <f>SUM(N114:N136)</f>
        <v>0</v>
      </c>
      <c r="O137" s="267"/>
      <c r="P137" s="58"/>
      <c r="Q137" s="266">
        <f>SUM(Q114:Q136)</f>
        <v>0</v>
      </c>
      <c r="R137" s="267"/>
      <c r="S137" s="307">
        <f>SUM(S114:S136)</f>
        <v>0</v>
      </c>
      <c r="T137" s="296"/>
      <c r="U137" s="296"/>
      <c r="V137" s="267"/>
      <c r="W137" s="266">
        <f>SUM(W114:W136)</f>
        <v>0</v>
      </c>
      <c r="X137" s="267"/>
      <c r="Y137" s="266">
        <f>SUM(Y114:Y136)</f>
        <v>0</v>
      </c>
      <c r="Z137" s="267"/>
      <c r="AA137" s="93"/>
      <c r="AB137" s="93"/>
      <c r="AC137" s="65"/>
      <c r="AD137" s="65"/>
      <c r="AE137" s="65"/>
      <c r="AF137" s="65"/>
      <c r="AG137" s="65"/>
      <c r="AH137" s="65"/>
      <c r="AI137" s="65"/>
      <c r="AJ137" s="65"/>
      <c r="AK137" s="65"/>
      <c r="AL137" s="65"/>
      <c r="AM137" s="65"/>
      <c r="AN137" s="65"/>
      <c r="AO137" s="65"/>
    </row>
    <row r="138" spans="1:41" ht="14.25" customHeight="1" x14ac:dyDescent="0.2">
      <c r="A138" s="294" t="str">
        <f>IF(SVSLastPage=AA109,"Grand Total Final Sheet Only","")</f>
        <v/>
      </c>
      <c r="B138" s="186"/>
      <c r="C138" s="186"/>
      <c r="D138" s="186"/>
      <c r="E138" s="186"/>
      <c r="F138" s="186"/>
      <c r="G138" s="186"/>
      <c r="H138" s="186"/>
      <c r="I138" s="293"/>
      <c r="J138" s="268">
        <f>J35+J69+J103+J137</f>
        <v>0</v>
      </c>
      <c r="K138" s="269"/>
      <c r="L138" s="268">
        <f>L35+L69+L103+L137</f>
        <v>0</v>
      </c>
      <c r="M138" s="269"/>
      <c r="N138" s="268">
        <f>J138+L138</f>
        <v>0</v>
      </c>
      <c r="O138" s="269"/>
      <c r="P138" s="60"/>
      <c r="Q138" s="268">
        <f>Q35+Q69+Q103+Q137</f>
        <v>0</v>
      </c>
      <c r="R138" s="269"/>
      <c r="S138" s="317">
        <f>S35+S69+S103+S137</f>
        <v>0</v>
      </c>
      <c r="T138" s="202"/>
      <c r="U138" s="202"/>
      <c r="V138" s="269"/>
      <c r="W138" s="268">
        <f>W35+W69+W103+W137</f>
        <v>0</v>
      </c>
      <c r="X138" s="269"/>
      <c r="Y138" s="268">
        <f>Y35+Y69+Y103+Y137</f>
        <v>0</v>
      </c>
      <c r="Z138" s="269"/>
      <c r="AA138" s="65"/>
      <c r="AB138" s="65"/>
      <c r="AC138" s="65"/>
      <c r="AD138" s="65"/>
      <c r="AE138" s="65"/>
      <c r="AF138" s="65"/>
      <c r="AG138" s="65"/>
      <c r="AH138" s="65"/>
      <c r="AI138" s="65"/>
      <c r="AJ138" s="65"/>
      <c r="AK138" s="65"/>
      <c r="AL138" s="65"/>
      <c r="AM138" s="65"/>
      <c r="AN138" s="65"/>
      <c r="AO138" s="65"/>
    </row>
    <row r="139" spans="1:41" ht="14.25" customHeight="1" x14ac:dyDescent="0.2">
      <c r="A139" s="24" t="str">
        <f>FormNumber</f>
        <v>F330-02</v>
      </c>
      <c r="B139" s="61"/>
      <c r="C139" s="61"/>
      <c r="D139" s="61"/>
      <c r="E139" s="61"/>
      <c r="F139" s="61"/>
      <c r="G139" s="61"/>
      <c r="H139" s="61"/>
      <c r="I139" s="61"/>
      <c r="J139" s="62"/>
      <c r="K139" s="62"/>
      <c r="L139" s="62"/>
      <c r="M139" s="282" t="str">
        <f>FormVersion</f>
        <v>2015-SEP</v>
      </c>
      <c r="N139" s="191"/>
      <c r="O139" s="62"/>
      <c r="P139" s="63"/>
      <c r="Q139" s="62"/>
      <c r="R139" s="62"/>
      <c r="S139" s="62"/>
      <c r="T139" s="62"/>
      <c r="U139" s="62"/>
      <c r="V139" s="62"/>
      <c r="W139" s="62"/>
      <c r="X139" s="62"/>
      <c r="Y139" s="62"/>
      <c r="Z139" s="64" t="str">
        <f>"Section C - Schedule of Values Details, Page "&amp;AA109&amp;" of "&amp;SVSLastPage</f>
        <v>Section C - Schedule of Values Details, Page 4 of 0</v>
      </c>
      <c r="AA139" s="65"/>
      <c r="AB139" s="65"/>
      <c r="AC139" s="65"/>
      <c r="AD139" s="65"/>
      <c r="AE139" s="65"/>
      <c r="AF139" s="65"/>
      <c r="AG139" s="65"/>
      <c r="AH139" s="65"/>
      <c r="AI139" s="65"/>
      <c r="AJ139" s="65"/>
      <c r="AK139" s="65"/>
      <c r="AL139" s="65"/>
      <c r="AM139" s="65"/>
      <c r="AN139" s="65"/>
      <c r="AO139" s="65"/>
    </row>
    <row r="140" spans="1:41"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row>
    <row r="141" spans="1:41"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row>
    <row r="142" spans="1:41"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row>
    <row r="143" spans="1:41"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row>
    <row r="144" spans="1:41"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row>
    <row r="145" spans="1:41"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row>
    <row r="146" spans="1:41"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row>
    <row r="147" spans="1:41"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row>
    <row r="148" spans="1:41"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row>
    <row r="149" spans="1:41"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row>
    <row r="150" spans="1:41"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row>
    <row r="151" spans="1:41"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row>
    <row r="152" spans="1:41"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row>
    <row r="153" spans="1:41"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row>
    <row r="154" spans="1:41"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row>
    <row r="155" spans="1:41"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row>
    <row r="156" spans="1:41"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row>
    <row r="157" spans="1:41"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row>
    <row r="158" spans="1:41"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row>
    <row r="159" spans="1:41"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row>
    <row r="160" spans="1:41"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row>
    <row r="161" spans="1:41"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row>
    <row r="162" spans="1:41"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row>
    <row r="163" spans="1:41"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row>
    <row r="164" spans="1:41"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row>
    <row r="165" spans="1:41"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row>
    <row r="166" spans="1:41"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row>
    <row r="167" spans="1:41"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row>
    <row r="168" spans="1:41"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row>
    <row r="169" spans="1:41"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row>
    <row r="170" spans="1:41"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row>
    <row r="171" spans="1:41"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row>
    <row r="172" spans="1:41"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row>
    <row r="173" spans="1:41"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row>
    <row r="174" spans="1:41"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row>
    <row r="175" spans="1:41"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row>
    <row r="176" spans="1:41"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row>
    <row r="177" spans="1:41"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row>
    <row r="178" spans="1:41"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row>
    <row r="179" spans="1:41"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row>
    <row r="180" spans="1:41"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row>
    <row r="181" spans="1:41"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row>
    <row r="182" spans="1:41"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row>
    <row r="183" spans="1:41"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row>
    <row r="184" spans="1:41"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row>
    <row r="185" spans="1:41"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row>
    <row r="186" spans="1:41"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row>
    <row r="187" spans="1:41"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row>
    <row r="188" spans="1:41"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row>
    <row r="189" spans="1:41"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row>
    <row r="190" spans="1:41"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row>
    <row r="191" spans="1:41"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row>
    <row r="192" spans="1:41"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row>
    <row r="193" spans="1:41"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row>
    <row r="194" spans="1:41"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row>
    <row r="195" spans="1:41"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row>
    <row r="196" spans="1:41"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row>
    <row r="197" spans="1:41"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row>
    <row r="198" spans="1:41"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row>
    <row r="199" spans="1:41"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row>
    <row r="200" spans="1:41"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row>
    <row r="201" spans="1:41"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row>
    <row r="202" spans="1:41"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row>
    <row r="203" spans="1:41"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row>
    <row r="204" spans="1:41"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row>
    <row r="205" spans="1:41"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row>
    <row r="206" spans="1:41"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row>
    <row r="207" spans="1:41"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row>
    <row r="208" spans="1:41"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row>
    <row r="209" spans="1:41"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row>
    <row r="210" spans="1:41"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row>
    <row r="211" spans="1:41"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row>
    <row r="212" spans="1:41"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row>
    <row r="213" spans="1:41"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row>
    <row r="214" spans="1:41"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row>
    <row r="215" spans="1:41"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row>
    <row r="216" spans="1:41"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row>
    <row r="217" spans="1:41"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row>
    <row r="218" spans="1:41"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row>
    <row r="219" spans="1:41"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row>
    <row r="220" spans="1:41"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row>
    <row r="221" spans="1:41"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row>
    <row r="222" spans="1:41"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row>
    <row r="223" spans="1:41"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row>
    <row r="224" spans="1:41"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row>
    <row r="225" spans="1:41"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row>
    <row r="226" spans="1:41"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row>
    <row r="227" spans="1:41"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row>
    <row r="228" spans="1:41"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row>
    <row r="229" spans="1:41"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row>
    <row r="230" spans="1:41"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row>
    <row r="231" spans="1:41"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row>
    <row r="232" spans="1:41"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row>
    <row r="233" spans="1:41"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row>
    <row r="234" spans="1:41"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row>
    <row r="235" spans="1:41"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row>
    <row r="236" spans="1:41"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row>
    <row r="237" spans="1:41"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row>
    <row r="238" spans="1:41"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row>
    <row r="239" spans="1:41"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row>
    <row r="240" spans="1:41"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row>
    <row r="241" spans="1:41"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row>
    <row r="242" spans="1:41"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row>
    <row r="243" spans="1:41"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row>
    <row r="244" spans="1:41"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row>
    <row r="245" spans="1:41"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row>
    <row r="246" spans="1:41"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row>
    <row r="247" spans="1:41"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row>
    <row r="248" spans="1:41"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row>
    <row r="249" spans="1:41"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row>
    <row r="250" spans="1:41"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row>
    <row r="251" spans="1:41"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row>
    <row r="252" spans="1:41"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row>
    <row r="253" spans="1:41"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row>
    <row r="254" spans="1:41"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row>
    <row r="255" spans="1:41"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row>
    <row r="256" spans="1:41"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row>
    <row r="257" spans="1:41"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row>
    <row r="258" spans="1:41"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row>
    <row r="259" spans="1:41"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row>
    <row r="260" spans="1:41"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row>
    <row r="261" spans="1:41"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row>
    <row r="262" spans="1:41"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row>
    <row r="263" spans="1:41"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row>
    <row r="264" spans="1:41"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row>
    <row r="265" spans="1:41"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row>
    <row r="266" spans="1:41"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row>
    <row r="267" spans="1:41"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row>
    <row r="268" spans="1:41"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row>
    <row r="269" spans="1:41"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row>
    <row r="270" spans="1:41"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row>
    <row r="271" spans="1:41"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row>
    <row r="272" spans="1:41"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row>
    <row r="273" spans="1:41"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row>
    <row r="274" spans="1:41"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row>
    <row r="275" spans="1:41"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row>
    <row r="276" spans="1:41"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row>
    <row r="277" spans="1:41"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row>
    <row r="278" spans="1:41"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row>
    <row r="279" spans="1:41"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row>
    <row r="280" spans="1:41"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row>
    <row r="281" spans="1:41"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row>
    <row r="282" spans="1:41"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row>
    <row r="283" spans="1:41"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row>
    <row r="284" spans="1:41"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row>
    <row r="285" spans="1:41"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row>
    <row r="286" spans="1:41"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row>
    <row r="287" spans="1:41"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row>
    <row r="288" spans="1:41"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row>
    <row r="289" spans="1:41"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row>
    <row r="290" spans="1:41"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row>
    <row r="291" spans="1:41"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row>
    <row r="292" spans="1:41"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row>
    <row r="293" spans="1:41"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row>
    <row r="294" spans="1:41"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row>
    <row r="295" spans="1:41"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row>
    <row r="296" spans="1:41"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row>
    <row r="297" spans="1:41"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row>
    <row r="298" spans="1:41"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row>
    <row r="299" spans="1:41"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row>
    <row r="300" spans="1:41"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row>
    <row r="301" spans="1:41"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row>
    <row r="302" spans="1:41"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row>
    <row r="303" spans="1:41"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row>
    <row r="304" spans="1:41"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row>
    <row r="305" spans="1:41"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row>
    <row r="306" spans="1:41"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row>
    <row r="307" spans="1:41"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row>
    <row r="308" spans="1:41"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row>
    <row r="309" spans="1:41"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row>
    <row r="310" spans="1:41"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row>
    <row r="311" spans="1:41"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row>
    <row r="312" spans="1:41"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row>
    <row r="313" spans="1:41"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row>
    <row r="314" spans="1:41"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row>
    <row r="315" spans="1:41"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row>
    <row r="316" spans="1:41"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row>
    <row r="317" spans="1:41"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row>
    <row r="318" spans="1:41"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row>
    <row r="319" spans="1:41"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row>
    <row r="320" spans="1:41"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row>
    <row r="321" spans="1:41"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row>
    <row r="322" spans="1:41"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row>
    <row r="323" spans="1:41"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row>
    <row r="324" spans="1:41"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row>
    <row r="325" spans="1:41"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row>
    <row r="326" spans="1:41"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row>
    <row r="327" spans="1:41"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row>
    <row r="328" spans="1:41"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row>
    <row r="329" spans="1:41"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row>
    <row r="330" spans="1:41"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row>
    <row r="331" spans="1:41"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row>
    <row r="332" spans="1:41"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row>
    <row r="333" spans="1:41"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row>
    <row r="334" spans="1:41"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row>
    <row r="335" spans="1:41"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row>
    <row r="336" spans="1:41"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row>
    <row r="337" spans="1:41"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row>
    <row r="338" spans="1:41"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row>
    <row r="339" spans="1:41"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row>
    <row r="340" spans="1:41"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row>
    <row r="341" spans="1:41"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row>
    <row r="342" spans="1:41"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row>
    <row r="343" spans="1:41"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row>
    <row r="344" spans="1:41"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row>
    <row r="345" spans="1:41"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row>
    <row r="346" spans="1:41"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row>
    <row r="347" spans="1:41"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row>
    <row r="348" spans="1:41"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row>
    <row r="349" spans="1:41"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row>
    <row r="350" spans="1:41"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row>
    <row r="351" spans="1:41"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row>
    <row r="352" spans="1:41"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row>
    <row r="353" spans="1:41"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row>
    <row r="354" spans="1:41"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row>
    <row r="355" spans="1:41"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row>
    <row r="356" spans="1:41"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row>
    <row r="357" spans="1:41"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row>
    <row r="358" spans="1:41"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row>
    <row r="359" spans="1:41"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row>
    <row r="360" spans="1:41"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row>
    <row r="361" spans="1:41"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row>
    <row r="362" spans="1:41"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row>
    <row r="363" spans="1:41"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row>
    <row r="364" spans="1:41"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row>
    <row r="365" spans="1:41"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row>
    <row r="366" spans="1:41"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row>
    <row r="367" spans="1:41"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row>
    <row r="368" spans="1:41"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row>
    <row r="369" spans="1:41"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row>
    <row r="370" spans="1:41"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row>
    <row r="371" spans="1:41"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row>
    <row r="372" spans="1:41"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row>
    <row r="373" spans="1:41"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row>
    <row r="374" spans="1:41"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row>
    <row r="375" spans="1:41"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row>
    <row r="376" spans="1:41"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row>
    <row r="377" spans="1:41"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row>
    <row r="378" spans="1:41"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row>
    <row r="379" spans="1:41"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row>
    <row r="380" spans="1:41"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row>
    <row r="381" spans="1:41"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row>
    <row r="382" spans="1:41"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row>
    <row r="383" spans="1:41"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row>
    <row r="384" spans="1:41"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row>
    <row r="385" spans="1:41"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row>
    <row r="386" spans="1:41"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row>
    <row r="387" spans="1:41"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row>
    <row r="388" spans="1:41"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row>
    <row r="389" spans="1:41"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row>
    <row r="390" spans="1:41"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row>
    <row r="391" spans="1:41"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row>
    <row r="392" spans="1:41"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row>
    <row r="393" spans="1:41"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row>
    <row r="394" spans="1:41"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row>
    <row r="395" spans="1:41"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row>
    <row r="396" spans="1:41"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row>
    <row r="397" spans="1:41"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row>
    <row r="398" spans="1:41"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row>
    <row r="399" spans="1:41"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row>
    <row r="400" spans="1:41"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row>
    <row r="401" spans="1:41"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row>
    <row r="402" spans="1:41"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row>
    <row r="403" spans="1:41"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row>
    <row r="404" spans="1:41"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row>
    <row r="405" spans="1:41"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row>
    <row r="406" spans="1:41"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row>
    <row r="407" spans="1:41"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row>
    <row r="408" spans="1:41"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row>
    <row r="409" spans="1:41"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row>
    <row r="410" spans="1:41"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row>
    <row r="411" spans="1:41"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row>
    <row r="412" spans="1:41"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row>
    <row r="413" spans="1:41"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row>
    <row r="414" spans="1:41"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row>
    <row r="415" spans="1:41"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row>
    <row r="416" spans="1:41"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row>
    <row r="417" spans="1:41"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row>
    <row r="418" spans="1:41"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row>
    <row r="419" spans="1:41"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row>
    <row r="420" spans="1:41"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row>
    <row r="421" spans="1:41"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row>
    <row r="422" spans="1:41"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row>
    <row r="423" spans="1:41"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row>
    <row r="424" spans="1:41"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row>
    <row r="425" spans="1:41"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row>
    <row r="426" spans="1:41"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row>
    <row r="427" spans="1:41"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row>
    <row r="428" spans="1:41"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row>
    <row r="429" spans="1:41"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row>
    <row r="430" spans="1:41"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row>
    <row r="431" spans="1:41"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row>
    <row r="432" spans="1:41"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row>
    <row r="433" spans="1:41"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row>
    <row r="434" spans="1:41"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row>
    <row r="435" spans="1:41"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row>
    <row r="436" spans="1:41"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row>
    <row r="437" spans="1:41"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row>
    <row r="438" spans="1:41"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row>
    <row r="439" spans="1:41"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row>
    <row r="440" spans="1:41"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row>
    <row r="441" spans="1:41"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row>
    <row r="442" spans="1:41"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row>
    <row r="443" spans="1:41"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row>
    <row r="444" spans="1:41"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row>
    <row r="445" spans="1:41"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row>
    <row r="446" spans="1:41"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row>
    <row r="447" spans="1:41"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row>
    <row r="448" spans="1:41"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row>
    <row r="449" spans="1:41"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row>
    <row r="450" spans="1:41"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row>
    <row r="451" spans="1:41"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row>
    <row r="452" spans="1:41"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row>
    <row r="453" spans="1:41"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row>
    <row r="454" spans="1:41"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row>
    <row r="455" spans="1:41"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row>
    <row r="456" spans="1:41"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row>
    <row r="457" spans="1:41"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row>
    <row r="458" spans="1:41"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row>
    <row r="459" spans="1:41"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row>
    <row r="460" spans="1:41"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row>
    <row r="461" spans="1:41"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row>
    <row r="462" spans="1:41"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row>
    <row r="463" spans="1:41"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row>
    <row r="464" spans="1:41"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row>
    <row r="465" spans="1:41"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row>
    <row r="466" spans="1:41"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row>
    <row r="467" spans="1:41"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row>
    <row r="468" spans="1:41"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row>
    <row r="469" spans="1:41"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row>
    <row r="470" spans="1:41"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row>
    <row r="471" spans="1:41"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row>
    <row r="472" spans="1:41"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row>
    <row r="473" spans="1:41"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row>
    <row r="474" spans="1:41"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row>
    <row r="475" spans="1:41"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row>
    <row r="476" spans="1:41"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row>
    <row r="477" spans="1:41"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row>
    <row r="478" spans="1:41"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row>
    <row r="479" spans="1:41"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row>
    <row r="480" spans="1:41"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row>
    <row r="481" spans="1:41"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row>
    <row r="482" spans="1:41"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row>
    <row r="483" spans="1:41"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row>
    <row r="484" spans="1:41"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row>
    <row r="485" spans="1:41"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row>
    <row r="486" spans="1:41"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row>
    <row r="487" spans="1:41"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row>
    <row r="488" spans="1:41"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row>
    <row r="489" spans="1:41"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row>
    <row r="490" spans="1:41"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row>
    <row r="491" spans="1:41"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row>
    <row r="492" spans="1:41"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row>
    <row r="493" spans="1:41"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row>
    <row r="494" spans="1:41"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row>
    <row r="495" spans="1:41"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row>
    <row r="496" spans="1:41"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row>
    <row r="497" spans="1:41"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row>
    <row r="498" spans="1:41"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row>
    <row r="499" spans="1:41"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row>
    <row r="500" spans="1:41"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row>
    <row r="501" spans="1:41"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row>
    <row r="502" spans="1:41"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row>
    <row r="503" spans="1:41"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row>
    <row r="504" spans="1:41"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row>
    <row r="505" spans="1:41"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row>
    <row r="506" spans="1:41"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row>
    <row r="507" spans="1:41"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row>
    <row r="508" spans="1:41"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row>
    <row r="509" spans="1:41"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row>
    <row r="510" spans="1:41"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row>
    <row r="511" spans="1:41"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row>
    <row r="512" spans="1:41"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row>
    <row r="513" spans="1:41"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row>
    <row r="514" spans="1:41"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row>
    <row r="515" spans="1:41"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row>
    <row r="516" spans="1:41"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row>
    <row r="517" spans="1:41"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row>
    <row r="518" spans="1:41"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row>
    <row r="519" spans="1:41"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row>
    <row r="520" spans="1:41"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row>
    <row r="521" spans="1:41"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row>
    <row r="522" spans="1:41"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row>
    <row r="523" spans="1:41"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row>
    <row r="524" spans="1:41"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row>
    <row r="525" spans="1:41"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row>
    <row r="526" spans="1:41"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row>
    <row r="527" spans="1:41"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row>
    <row r="528" spans="1:41"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row>
    <row r="529" spans="1:41"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row>
    <row r="530" spans="1:41"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row>
    <row r="531" spans="1:41"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row>
    <row r="532" spans="1:41"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row>
    <row r="533" spans="1:41"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row>
    <row r="534" spans="1:41"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row>
    <row r="535" spans="1:41"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row>
    <row r="536" spans="1:41"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row>
    <row r="537" spans="1:41"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row>
    <row r="538" spans="1:41"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row>
    <row r="539" spans="1:41"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row>
    <row r="540" spans="1:41"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row>
    <row r="541" spans="1:41"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row>
    <row r="542" spans="1:41"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row>
    <row r="543" spans="1:41"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row>
    <row r="544" spans="1:41"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row>
    <row r="545" spans="1:41"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row>
    <row r="546" spans="1:41"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row>
    <row r="547" spans="1:41"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row>
    <row r="548" spans="1:41"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row>
    <row r="549" spans="1:41"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row>
    <row r="550" spans="1:41"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row>
    <row r="551" spans="1:41"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row>
    <row r="552" spans="1:41"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row>
    <row r="553" spans="1:41"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row>
    <row r="554" spans="1:41"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row>
    <row r="555" spans="1:41"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row>
    <row r="556" spans="1:41"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row>
    <row r="557" spans="1:41"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row>
    <row r="558" spans="1:41"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row>
    <row r="559" spans="1:41"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row>
    <row r="560" spans="1:41"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row>
    <row r="561" spans="1:41"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row>
    <row r="562" spans="1:41"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row>
    <row r="563" spans="1:41"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row>
    <row r="564" spans="1:41"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row>
    <row r="565" spans="1:41"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row>
    <row r="566" spans="1:41"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row>
    <row r="567" spans="1:41"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row>
    <row r="568" spans="1:41"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row>
    <row r="569" spans="1:41"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row>
    <row r="570" spans="1:41"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row>
    <row r="571" spans="1:41"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row>
    <row r="572" spans="1:41"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row>
    <row r="573" spans="1:41"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row>
    <row r="574" spans="1:41"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row>
    <row r="575" spans="1:41"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row>
    <row r="576" spans="1:41"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row>
    <row r="577" spans="1:41"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row>
    <row r="578" spans="1:41"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row>
    <row r="579" spans="1:41"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row>
    <row r="580" spans="1:41"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row>
    <row r="581" spans="1:41"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row>
    <row r="582" spans="1:41"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row>
    <row r="583" spans="1:41"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row>
    <row r="584" spans="1:41"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row>
    <row r="585" spans="1:41"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row>
    <row r="586" spans="1:41"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row>
    <row r="587" spans="1:41"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row>
    <row r="588" spans="1:41"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row>
    <row r="589" spans="1:41"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row>
    <row r="590" spans="1:41"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row>
    <row r="591" spans="1:41"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row>
    <row r="592" spans="1:41"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row>
    <row r="593" spans="1:41"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row>
    <row r="594" spans="1:41"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row>
    <row r="595" spans="1:41"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row>
    <row r="596" spans="1:41"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row>
    <row r="597" spans="1:41"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row>
    <row r="598" spans="1:41"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row>
    <row r="599" spans="1:41"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row>
    <row r="600" spans="1:41"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row>
    <row r="601" spans="1:41"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row>
    <row r="602" spans="1:41"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row>
    <row r="603" spans="1:41"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row>
    <row r="604" spans="1:41"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row>
    <row r="605" spans="1:41"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row>
    <row r="606" spans="1:41"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row>
    <row r="607" spans="1:41"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row>
    <row r="608" spans="1:41"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row>
    <row r="609" spans="1:41"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row>
    <row r="610" spans="1:41"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row>
    <row r="611" spans="1:41"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row>
    <row r="612" spans="1:41"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row>
    <row r="613" spans="1:41"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row>
    <row r="614" spans="1:41"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row>
    <row r="615" spans="1:41"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row>
    <row r="616" spans="1:41"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row>
    <row r="617" spans="1:41"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row>
    <row r="618" spans="1:41"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row>
    <row r="619" spans="1:41"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row>
    <row r="620" spans="1:41"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row>
    <row r="621" spans="1:41"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row>
    <row r="622" spans="1:41"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row>
    <row r="623" spans="1:41"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row>
    <row r="624" spans="1:41"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row>
    <row r="625" spans="1:41"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row>
    <row r="626" spans="1:41"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row>
    <row r="627" spans="1:41"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row>
    <row r="628" spans="1:41"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row>
    <row r="629" spans="1:41"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row>
    <row r="630" spans="1:41"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row>
    <row r="631" spans="1:41"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row>
    <row r="632" spans="1:41"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row>
    <row r="633" spans="1:41"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row>
    <row r="634" spans="1:41"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row>
    <row r="635" spans="1:41"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row>
    <row r="636" spans="1:41"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row>
    <row r="637" spans="1:41"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row>
    <row r="638" spans="1:41"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row>
    <row r="639" spans="1:41"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row>
    <row r="640" spans="1:41"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row>
    <row r="641" spans="1:41"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row>
    <row r="642" spans="1:41"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row>
    <row r="643" spans="1:41"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row>
    <row r="644" spans="1:41"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row>
    <row r="645" spans="1:41"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row>
    <row r="646" spans="1:41"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row>
    <row r="647" spans="1:41"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row>
    <row r="648" spans="1:41"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row>
    <row r="649" spans="1:41"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row>
    <row r="650" spans="1:41"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row>
    <row r="651" spans="1:41"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row>
    <row r="652" spans="1:41"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row>
    <row r="653" spans="1:41"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row>
    <row r="654" spans="1:41"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row>
    <row r="655" spans="1:41"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row>
    <row r="656" spans="1:41"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row>
    <row r="657" spans="1:41"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row>
    <row r="658" spans="1:41"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row>
    <row r="659" spans="1:41"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row>
    <row r="660" spans="1:41"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row>
    <row r="661" spans="1:41"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row>
    <row r="662" spans="1:41"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row>
    <row r="663" spans="1:41"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row>
    <row r="664" spans="1:41"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row>
    <row r="665" spans="1:41"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row>
    <row r="666" spans="1:41"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row>
    <row r="667" spans="1:41"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row>
    <row r="668" spans="1:41"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row>
    <row r="669" spans="1:41"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row>
    <row r="670" spans="1:41"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row>
    <row r="671" spans="1:41"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row>
    <row r="672" spans="1:41"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row>
    <row r="673" spans="1:41"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row>
    <row r="674" spans="1:41"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row>
    <row r="675" spans="1:41"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row>
    <row r="676" spans="1:41"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row>
    <row r="677" spans="1:41"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row>
    <row r="678" spans="1:41"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row>
    <row r="679" spans="1:41"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row>
    <row r="680" spans="1:41"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row>
    <row r="681" spans="1:41"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row>
    <row r="682" spans="1:41"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row>
    <row r="683" spans="1:41"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row>
    <row r="684" spans="1:41"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row>
    <row r="685" spans="1:41"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row>
    <row r="686" spans="1:41"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row>
    <row r="687" spans="1:41"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row>
    <row r="688" spans="1:41"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row>
    <row r="689" spans="1:41"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row>
    <row r="690" spans="1:41"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row>
    <row r="691" spans="1:41"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row>
    <row r="692" spans="1:41"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row>
    <row r="693" spans="1:41"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row>
    <row r="694" spans="1:41"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row>
    <row r="695" spans="1:41"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row>
    <row r="696" spans="1:41"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row>
    <row r="697" spans="1:41"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row>
    <row r="698" spans="1:41"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row>
    <row r="699" spans="1:41"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row>
    <row r="700" spans="1:41"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row>
    <row r="701" spans="1:41"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row>
    <row r="702" spans="1:41"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row>
    <row r="703" spans="1:41"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row>
    <row r="704" spans="1:41"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row>
    <row r="705" spans="1:41"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row>
    <row r="706" spans="1:41"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row>
    <row r="707" spans="1:41"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row>
    <row r="708" spans="1:41"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row>
    <row r="709" spans="1:41"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row>
    <row r="710" spans="1:41"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row>
    <row r="711" spans="1:41"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row>
    <row r="712" spans="1:41"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row>
    <row r="713" spans="1:41"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row>
    <row r="714" spans="1:41"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row>
    <row r="715" spans="1:41"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row>
    <row r="716" spans="1:41"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row>
    <row r="717" spans="1:41"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row>
    <row r="718" spans="1:41"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row>
    <row r="719" spans="1:41"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row>
    <row r="720" spans="1:41"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row>
    <row r="721" spans="1:41"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row>
    <row r="722" spans="1:41"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row>
    <row r="723" spans="1:41"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row>
    <row r="724" spans="1:41"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row>
    <row r="725" spans="1:41"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row>
    <row r="726" spans="1:41"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row>
    <row r="727" spans="1:41"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row>
    <row r="728" spans="1:41"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row>
    <row r="729" spans="1:41"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row>
    <row r="730" spans="1:41"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row>
    <row r="731" spans="1:41"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row>
    <row r="732" spans="1:41"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row>
    <row r="733" spans="1:41"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row>
    <row r="734" spans="1:41"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row>
    <row r="735" spans="1:41"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row>
    <row r="736" spans="1:41"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row>
    <row r="737" spans="1:41"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row>
    <row r="738" spans="1:41"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row>
    <row r="739" spans="1:41"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row>
    <row r="740" spans="1:41"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row>
    <row r="741" spans="1:41"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row>
    <row r="742" spans="1:41"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row>
    <row r="743" spans="1:41"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row>
    <row r="744" spans="1:41"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row>
    <row r="745" spans="1:41"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row>
    <row r="746" spans="1:41"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row>
    <row r="747" spans="1:41"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row>
    <row r="748" spans="1:41"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row>
    <row r="749" spans="1:41"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row>
    <row r="750" spans="1:41"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row>
    <row r="751" spans="1:41"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row>
    <row r="752" spans="1:41"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row>
    <row r="753" spans="1:41"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row>
    <row r="754" spans="1:41"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row>
    <row r="755" spans="1:41"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row>
    <row r="756" spans="1:41"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row>
    <row r="757" spans="1:41"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row>
    <row r="758" spans="1:41"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row>
    <row r="759" spans="1:41"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row>
    <row r="760" spans="1:41"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row>
    <row r="761" spans="1:41"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row>
    <row r="762" spans="1:41"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row>
    <row r="763" spans="1:41"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row>
    <row r="764" spans="1:41"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row>
    <row r="765" spans="1:41"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row>
    <row r="766" spans="1:41"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row>
    <row r="767" spans="1:41"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row>
    <row r="768" spans="1:41"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row>
    <row r="769" spans="1:41"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row>
    <row r="770" spans="1:41"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row>
    <row r="771" spans="1:41"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row>
    <row r="772" spans="1:41"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row>
    <row r="773" spans="1:41"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row>
    <row r="774" spans="1:41"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row>
    <row r="775" spans="1:41"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row>
    <row r="776" spans="1:41"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row>
    <row r="777" spans="1:41"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row>
    <row r="778" spans="1:41"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row>
    <row r="779" spans="1:41"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row>
    <row r="780" spans="1:41"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row>
    <row r="781" spans="1:41"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row>
    <row r="782" spans="1:41"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row>
    <row r="783" spans="1:41"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row>
    <row r="784" spans="1:41"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row>
    <row r="785" spans="1:41"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row>
    <row r="786" spans="1:41"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row>
    <row r="787" spans="1:41"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row>
    <row r="788" spans="1:41"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row>
    <row r="789" spans="1:41"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row>
    <row r="790" spans="1:41"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row>
    <row r="791" spans="1:41"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row>
    <row r="792" spans="1:41"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row>
    <row r="793" spans="1:41"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row>
    <row r="794" spans="1:41"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row>
    <row r="795" spans="1:41"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row>
    <row r="796" spans="1:41"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row>
    <row r="797" spans="1:41"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row>
    <row r="798" spans="1:41"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row>
    <row r="799" spans="1:41"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row>
    <row r="800" spans="1:41"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row>
    <row r="801" spans="1:41"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row>
    <row r="802" spans="1:41"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row>
    <row r="803" spans="1:41"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row>
    <row r="804" spans="1:41"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row>
    <row r="805" spans="1:41"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row>
    <row r="806" spans="1:41"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row>
    <row r="807" spans="1:41"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row>
    <row r="808" spans="1:41"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row>
    <row r="809" spans="1:41"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row>
    <row r="810" spans="1:41"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row>
    <row r="811" spans="1:41"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row>
    <row r="812" spans="1:41"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row>
    <row r="813" spans="1:41"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row>
    <row r="814" spans="1:41"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row>
    <row r="815" spans="1:41"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row>
    <row r="816" spans="1:41"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row>
    <row r="817" spans="1:41"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row>
    <row r="818" spans="1:41"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row>
    <row r="819" spans="1:41"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row>
    <row r="820" spans="1:41"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row>
    <row r="821" spans="1:41"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row>
    <row r="822" spans="1:41"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row>
    <row r="823" spans="1:41"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row>
    <row r="824" spans="1:41"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row>
    <row r="825" spans="1:41"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row>
    <row r="826" spans="1:41"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row>
    <row r="827" spans="1:41"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row>
    <row r="828" spans="1:41"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row>
    <row r="829" spans="1:41"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row>
    <row r="830" spans="1:41"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row>
    <row r="831" spans="1:41"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row>
    <row r="832" spans="1:41"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row>
    <row r="833" spans="1:41"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row>
    <row r="834" spans="1:41"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row>
    <row r="835" spans="1:41"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row>
    <row r="836" spans="1:41"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row>
    <row r="837" spans="1:41"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row>
    <row r="838" spans="1:41"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row>
    <row r="839" spans="1:41"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row>
    <row r="840" spans="1:41"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row>
    <row r="841" spans="1:41"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row>
    <row r="842" spans="1:41"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row>
    <row r="843" spans="1:41"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row>
    <row r="844" spans="1:41"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row>
    <row r="845" spans="1:41"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row>
    <row r="846" spans="1:41"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row>
    <row r="847" spans="1:41"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row>
    <row r="848" spans="1:41"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row>
    <row r="849" spans="1:41"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row>
    <row r="850" spans="1:41"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row>
    <row r="851" spans="1:41"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row>
    <row r="852" spans="1:41"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row>
    <row r="853" spans="1:41"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row>
    <row r="854" spans="1:41"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row>
    <row r="855" spans="1:41"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row>
    <row r="856" spans="1:41"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row>
    <row r="857" spans="1:41"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row>
    <row r="858" spans="1:41"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row>
    <row r="859" spans="1:41"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row>
    <row r="860" spans="1:41"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row>
    <row r="861" spans="1:41"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row>
    <row r="862" spans="1:41"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row>
    <row r="863" spans="1:41"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row>
    <row r="864" spans="1:41"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row>
    <row r="865" spans="1:41"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row>
    <row r="866" spans="1:41"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row>
    <row r="867" spans="1:41"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row>
    <row r="868" spans="1:41"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row>
    <row r="869" spans="1:41"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row>
    <row r="870" spans="1:41"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row>
    <row r="871" spans="1:41"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row>
    <row r="872" spans="1:41"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row>
    <row r="873" spans="1:41"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row>
    <row r="874" spans="1:41"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row>
    <row r="875" spans="1:41"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row>
    <row r="876" spans="1:41"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row>
    <row r="877" spans="1:41"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row>
    <row r="878" spans="1:41"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row>
    <row r="879" spans="1:41"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row>
    <row r="880" spans="1:41"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row>
    <row r="881" spans="1:41"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row>
    <row r="882" spans="1:41"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row>
    <row r="883" spans="1:41"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row>
    <row r="884" spans="1:41"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row>
    <row r="885" spans="1:41"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row>
    <row r="886" spans="1:41"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row>
    <row r="887" spans="1:41"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row>
    <row r="888" spans="1:41"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row>
    <row r="889" spans="1:41"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row>
    <row r="890" spans="1:41"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row>
    <row r="891" spans="1:41"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row>
    <row r="892" spans="1:41"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row>
    <row r="893" spans="1:41"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row>
    <row r="894" spans="1:41"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row>
    <row r="895" spans="1:41"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row>
    <row r="896" spans="1:41"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row>
    <row r="897" spans="1:41"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row>
    <row r="898" spans="1:41"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row>
    <row r="899" spans="1:41"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row>
    <row r="900" spans="1:41"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row>
    <row r="901" spans="1:41"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row>
    <row r="902" spans="1:41"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row>
    <row r="903" spans="1:41"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row>
    <row r="904" spans="1:41"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row>
    <row r="905" spans="1:41"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row>
    <row r="906" spans="1:41"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row>
    <row r="907" spans="1:41"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row>
    <row r="908" spans="1:41"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row>
    <row r="909" spans="1:41"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row>
    <row r="910" spans="1:41"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row>
    <row r="911" spans="1:41"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row>
    <row r="912" spans="1:41"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row>
    <row r="913" spans="1:41"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row>
    <row r="914" spans="1:41"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row>
    <row r="915" spans="1:41"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row>
    <row r="916" spans="1:41"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row>
    <row r="917" spans="1:41"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row>
    <row r="918" spans="1:41"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row>
    <row r="919" spans="1:41"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row>
    <row r="920" spans="1:41"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row>
    <row r="921" spans="1:41"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row>
    <row r="922" spans="1:41"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row>
    <row r="923" spans="1:41"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row>
    <row r="924" spans="1:41"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row>
    <row r="925" spans="1:41"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row>
    <row r="926" spans="1:41"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row>
    <row r="927" spans="1:41"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row>
    <row r="928" spans="1:41"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row>
    <row r="929" spans="1:41"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row>
    <row r="930" spans="1:41"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row>
    <row r="931" spans="1:41"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row>
    <row r="932" spans="1:41"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row>
    <row r="933" spans="1:41"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row>
    <row r="934" spans="1:41"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row>
    <row r="935" spans="1:41"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row>
    <row r="936" spans="1:41"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row>
    <row r="937" spans="1:41"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row>
    <row r="938" spans="1:41"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row>
    <row r="939" spans="1:41"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row>
    <row r="940" spans="1:41"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row>
    <row r="941" spans="1:41"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row>
    <row r="942" spans="1:41"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row>
    <row r="943" spans="1:41"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row>
    <row r="944" spans="1:41"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row>
    <row r="945" spans="1:41"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row>
    <row r="946" spans="1:41"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row>
    <row r="947" spans="1:41"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row>
    <row r="948" spans="1:41"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row>
    <row r="949" spans="1:41"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row>
    <row r="950" spans="1:41"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row>
    <row r="951" spans="1:41"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row>
    <row r="952" spans="1:41"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row>
    <row r="953" spans="1:41"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row>
    <row r="954" spans="1:41"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row>
    <row r="955" spans="1:41"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row>
    <row r="956" spans="1:41"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row>
    <row r="957" spans="1:41"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row>
    <row r="958" spans="1:41"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row>
    <row r="959" spans="1:41"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row>
    <row r="960" spans="1:41"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row>
    <row r="961" spans="1:41"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row>
    <row r="962" spans="1:41"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row>
    <row r="963" spans="1:41"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row>
    <row r="964" spans="1:41"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row>
    <row r="965" spans="1:41"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row>
    <row r="966" spans="1:41"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row>
    <row r="967" spans="1:41"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row>
    <row r="968" spans="1:41"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row>
    <row r="969" spans="1:41"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row>
    <row r="970" spans="1:41"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row>
    <row r="971" spans="1:41"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row>
    <row r="972" spans="1:41"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row>
    <row r="973" spans="1:41"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row>
    <row r="974" spans="1:41"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row>
    <row r="975" spans="1:41"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row>
    <row r="976" spans="1:41"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row>
    <row r="977" spans="1:41"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row>
    <row r="978" spans="1:41"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row>
    <row r="979" spans="1:41"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row>
    <row r="980" spans="1:41"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row>
    <row r="981" spans="1:41"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row>
    <row r="982" spans="1:41"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row>
    <row r="983" spans="1:41"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row>
    <row r="984" spans="1:41"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row>
    <row r="985" spans="1:41"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row>
    <row r="986" spans="1:41"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row>
    <row r="987" spans="1:41"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row>
    <row r="988" spans="1:41"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row>
    <row r="989" spans="1:41"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row>
    <row r="990" spans="1:41"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row>
    <row r="991" spans="1:41"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row>
    <row r="992" spans="1:41"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row>
    <row r="993" spans="1:41"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row>
    <row r="994" spans="1:41"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row>
    <row r="995" spans="1:41"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row>
    <row r="996" spans="1:41"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row>
    <row r="997" spans="1:41"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row>
    <row r="998" spans="1:41"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row>
    <row r="999" spans="1:41"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row>
    <row r="1000" spans="1:41"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row>
  </sheetData>
  <sheetProtection password="CA25" sheet="1" objects="1" scenarios="1"/>
  <mergeCells count="943">
    <mergeCell ref="D25:I25"/>
    <mergeCell ref="D26:I26"/>
    <mergeCell ref="D28:I28"/>
    <mergeCell ref="D27:I27"/>
    <mergeCell ref="D31:I31"/>
    <mergeCell ref="D30:I30"/>
    <mergeCell ref="D34:I34"/>
    <mergeCell ref="D33:I33"/>
    <mergeCell ref="A35:I35"/>
    <mergeCell ref="D29:I29"/>
    <mergeCell ref="D32:I32"/>
    <mergeCell ref="D96:I96"/>
    <mergeCell ref="D95:I95"/>
    <mergeCell ref="L103:M103"/>
    <mergeCell ref="A104:I104"/>
    <mergeCell ref="D12:I12"/>
    <mergeCell ref="D17:I17"/>
    <mergeCell ref="D18:I18"/>
    <mergeCell ref="B9:B10"/>
    <mergeCell ref="D10:I10"/>
    <mergeCell ref="D9:I9"/>
    <mergeCell ref="D24:I24"/>
    <mergeCell ref="D23:I23"/>
    <mergeCell ref="D22:I22"/>
    <mergeCell ref="D21:I21"/>
    <mergeCell ref="D20:I20"/>
    <mergeCell ref="D19:I19"/>
    <mergeCell ref="D16:I16"/>
    <mergeCell ref="D13:I13"/>
    <mergeCell ref="D14:I14"/>
    <mergeCell ref="D15:I15"/>
    <mergeCell ref="A39:F39"/>
    <mergeCell ref="A40:F40"/>
    <mergeCell ref="B43:B44"/>
    <mergeCell ref="C43:C44"/>
    <mergeCell ref="D112:I112"/>
    <mergeCell ref="B111:B112"/>
    <mergeCell ref="C111:C112"/>
    <mergeCell ref="L112:M112"/>
    <mergeCell ref="L92:M92"/>
    <mergeCell ref="J112:K112"/>
    <mergeCell ref="D94:I94"/>
    <mergeCell ref="J92:K92"/>
    <mergeCell ref="J102:K102"/>
    <mergeCell ref="J101:K101"/>
    <mergeCell ref="J100:K100"/>
    <mergeCell ref="J99:K99"/>
    <mergeCell ref="L102:M102"/>
    <mergeCell ref="L100:M100"/>
    <mergeCell ref="L101:M101"/>
    <mergeCell ref="D98:I98"/>
    <mergeCell ref="D97:I97"/>
    <mergeCell ref="D111:I111"/>
    <mergeCell ref="G109:L109"/>
    <mergeCell ref="J104:K104"/>
    <mergeCell ref="L104:M104"/>
    <mergeCell ref="A103:I103"/>
    <mergeCell ref="J103:K103"/>
    <mergeCell ref="G106:L106"/>
    <mergeCell ref="G107:L107"/>
    <mergeCell ref="A108:F108"/>
    <mergeCell ref="G108:L108"/>
    <mergeCell ref="D99:I99"/>
    <mergeCell ref="L99:M99"/>
    <mergeCell ref="D87:I87"/>
    <mergeCell ref="D86:I86"/>
    <mergeCell ref="D88:I88"/>
    <mergeCell ref="L91:M91"/>
    <mergeCell ref="D91:I91"/>
    <mergeCell ref="D89:I89"/>
    <mergeCell ref="D100:I100"/>
    <mergeCell ref="D102:I102"/>
    <mergeCell ref="D101:I101"/>
    <mergeCell ref="J96:K96"/>
    <mergeCell ref="J94:K94"/>
    <mergeCell ref="J95:K95"/>
    <mergeCell ref="L94:M94"/>
    <mergeCell ref="J98:K98"/>
    <mergeCell ref="L98:M98"/>
    <mergeCell ref="L96:M96"/>
    <mergeCell ref="J97:K97"/>
    <mergeCell ref="L97:M97"/>
    <mergeCell ref="L95:M95"/>
    <mergeCell ref="D85:I85"/>
    <mergeCell ref="D83:I83"/>
    <mergeCell ref="D82:I82"/>
    <mergeCell ref="D81:I81"/>
    <mergeCell ref="D80:I80"/>
    <mergeCell ref="D79:I79"/>
    <mergeCell ref="J93:K93"/>
    <mergeCell ref="L93:M93"/>
    <mergeCell ref="L86:M86"/>
    <mergeCell ref="L85:M85"/>
    <mergeCell ref="J86:K86"/>
    <mergeCell ref="J88:K88"/>
    <mergeCell ref="L88:M88"/>
    <mergeCell ref="J87:K87"/>
    <mergeCell ref="D93:I93"/>
    <mergeCell ref="D92:I92"/>
    <mergeCell ref="L87:M87"/>
    <mergeCell ref="D90:I90"/>
    <mergeCell ref="J90:K90"/>
    <mergeCell ref="L90:M90"/>
    <mergeCell ref="J89:K89"/>
    <mergeCell ref="L89:M89"/>
    <mergeCell ref="J91:K91"/>
    <mergeCell ref="L81:M81"/>
    <mergeCell ref="A36:I36"/>
    <mergeCell ref="G38:L38"/>
    <mergeCell ref="G40:L40"/>
    <mergeCell ref="G41:L41"/>
    <mergeCell ref="G39:L39"/>
    <mergeCell ref="D62:I62"/>
    <mergeCell ref="D61:I61"/>
    <mergeCell ref="D55:I55"/>
    <mergeCell ref="D56:I56"/>
    <mergeCell ref="D59:I59"/>
    <mergeCell ref="D58:I58"/>
    <mergeCell ref="D57:I57"/>
    <mergeCell ref="D54:I54"/>
    <mergeCell ref="D60:I60"/>
    <mergeCell ref="D53:I53"/>
    <mergeCell ref="D45:I45"/>
    <mergeCell ref="D44:I44"/>
    <mergeCell ref="D43:I43"/>
    <mergeCell ref="L47:M47"/>
    <mergeCell ref="J54:K54"/>
    <mergeCell ref="J55:K55"/>
    <mergeCell ref="J56:K56"/>
    <mergeCell ref="L56:M56"/>
    <mergeCell ref="J57:K57"/>
    <mergeCell ref="D6:K6"/>
    <mergeCell ref="D7:K7"/>
    <mergeCell ref="C9:C10"/>
    <mergeCell ref="D11:I11"/>
    <mergeCell ref="J11:K11"/>
    <mergeCell ref="D4:K4"/>
    <mergeCell ref="L11:M11"/>
    <mergeCell ref="J10:K10"/>
    <mergeCell ref="D5:K5"/>
    <mergeCell ref="L10:M10"/>
    <mergeCell ref="B77:B78"/>
    <mergeCell ref="C77:C78"/>
    <mergeCell ref="Y13:Z13"/>
    <mergeCell ref="Y18:Z18"/>
    <mergeCell ref="Y6:Z6"/>
    <mergeCell ref="Q6:U6"/>
    <mergeCell ref="Q4:U4"/>
    <mergeCell ref="Q5:U5"/>
    <mergeCell ref="Y29:Z29"/>
    <mergeCell ref="W29:X29"/>
    <mergeCell ref="Q29:R29"/>
    <mergeCell ref="Q27:R27"/>
    <mergeCell ref="Q26:R26"/>
    <mergeCell ref="Q25:R25"/>
    <mergeCell ref="Q23:R23"/>
    <mergeCell ref="S23:V23"/>
    <mergeCell ref="W28:X28"/>
    <mergeCell ref="W34:X34"/>
    <mergeCell ref="Q40:U40"/>
    <mergeCell ref="Q39:U39"/>
    <mergeCell ref="Y54:Z54"/>
    <mergeCell ref="Y50:Z50"/>
    <mergeCell ref="Y51:Z51"/>
    <mergeCell ref="S46:V46"/>
    <mergeCell ref="N47:O47"/>
    <mergeCell ref="M41:V41"/>
    <mergeCell ref="A42:Z42"/>
    <mergeCell ref="A8:Z8"/>
    <mergeCell ref="A3:Z3"/>
    <mergeCell ref="J9:O9"/>
    <mergeCell ref="J50:K50"/>
    <mergeCell ref="L50:M50"/>
    <mergeCell ref="J47:K47"/>
    <mergeCell ref="D47:I47"/>
    <mergeCell ref="D46:I46"/>
    <mergeCell ref="M7:V7"/>
    <mergeCell ref="N5:O5"/>
    <mergeCell ref="N11:O11"/>
    <mergeCell ref="N10:O10"/>
    <mergeCell ref="Q9:Z9"/>
    <mergeCell ref="Y11:Z11"/>
    <mergeCell ref="Y12:Z12"/>
    <mergeCell ref="Y24:Z24"/>
    <mergeCell ref="Y25:Z25"/>
    <mergeCell ref="Y19:Z19"/>
    <mergeCell ref="Y17:Z17"/>
    <mergeCell ref="S44:V44"/>
    <mergeCell ref="S11:V11"/>
    <mergeCell ref="N51:O51"/>
    <mergeCell ref="J52:K52"/>
    <mergeCell ref="L52:M52"/>
    <mergeCell ref="N52:O52"/>
    <mergeCell ref="D52:I52"/>
    <mergeCell ref="L49:M49"/>
    <mergeCell ref="L48:M48"/>
    <mergeCell ref="J49:K49"/>
    <mergeCell ref="D51:I51"/>
    <mergeCell ref="D50:I50"/>
    <mergeCell ref="D49:I49"/>
    <mergeCell ref="N50:O50"/>
    <mergeCell ref="N49:O49"/>
    <mergeCell ref="N48:O48"/>
    <mergeCell ref="J48:K48"/>
    <mergeCell ref="D48:I48"/>
    <mergeCell ref="Q127:R127"/>
    <mergeCell ref="S127:V127"/>
    <mergeCell ref="Y128:Z128"/>
    <mergeCell ref="Q128:R128"/>
    <mergeCell ref="S128:V128"/>
    <mergeCell ref="W127:X127"/>
    <mergeCell ref="Y127:Z127"/>
    <mergeCell ref="S123:V123"/>
    <mergeCell ref="S122:V122"/>
    <mergeCell ref="Q122:R122"/>
    <mergeCell ref="W125:X125"/>
    <mergeCell ref="W124:X124"/>
    <mergeCell ref="Y124:Z124"/>
    <mergeCell ref="W126:X126"/>
    <mergeCell ref="Y126:Z126"/>
    <mergeCell ref="Y125:Z125"/>
    <mergeCell ref="Q126:R126"/>
    <mergeCell ref="S126:V126"/>
    <mergeCell ref="Q125:R125"/>
    <mergeCell ref="S125:V125"/>
    <mergeCell ref="Q124:R124"/>
    <mergeCell ref="S124:V124"/>
    <mergeCell ref="Q121:R121"/>
    <mergeCell ref="J121:K121"/>
    <mergeCell ref="L121:M121"/>
    <mergeCell ref="Q123:R123"/>
    <mergeCell ref="W123:X123"/>
    <mergeCell ref="Y123:Z123"/>
    <mergeCell ref="Y122:Z122"/>
    <mergeCell ref="Y121:Z121"/>
    <mergeCell ref="S121:V121"/>
    <mergeCell ref="D116:I116"/>
    <mergeCell ref="D115:I115"/>
    <mergeCell ref="D120:I120"/>
    <mergeCell ref="D119:I119"/>
    <mergeCell ref="D118:I118"/>
    <mergeCell ref="D117:I117"/>
    <mergeCell ref="J120:K120"/>
    <mergeCell ref="L120:M120"/>
    <mergeCell ref="J117:K117"/>
    <mergeCell ref="L117:M117"/>
    <mergeCell ref="J127:K127"/>
    <mergeCell ref="J123:K123"/>
    <mergeCell ref="L123:M123"/>
    <mergeCell ref="J122:K122"/>
    <mergeCell ref="L122:M122"/>
    <mergeCell ref="Q117:R117"/>
    <mergeCell ref="S117:V117"/>
    <mergeCell ref="Q116:R116"/>
    <mergeCell ref="S116:V116"/>
    <mergeCell ref="N123:O123"/>
    <mergeCell ref="N122:O122"/>
    <mergeCell ref="N121:O121"/>
    <mergeCell ref="N120:O120"/>
    <mergeCell ref="N119:O119"/>
    <mergeCell ref="N118:O118"/>
    <mergeCell ref="Q120:R120"/>
    <mergeCell ref="S120:V120"/>
    <mergeCell ref="J119:K119"/>
    <mergeCell ref="L119:M119"/>
    <mergeCell ref="Q119:R119"/>
    <mergeCell ref="S119:V119"/>
    <mergeCell ref="J118:K118"/>
    <mergeCell ref="L118:M118"/>
    <mergeCell ref="Q118:R118"/>
    <mergeCell ref="D122:I122"/>
    <mergeCell ref="W122:X122"/>
    <mergeCell ref="W121:X121"/>
    <mergeCell ref="W120:X120"/>
    <mergeCell ref="W118:X118"/>
    <mergeCell ref="W117:X117"/>
    <mergeCell ref="W119:X119"/>
    <mergeCell ref="Y99:Z99"/>
    <mergeCell ref="Y93:Z93"/>
    <mergeCell ref="Y94:Z94"/>
    <mergeCell ref="Y98:Z98"/>
    <mergeCell ref="Y95:Z95"/>
    <mergeCell ref="Y96:Z96"/>
    <mergeCell ref="S98:V98"/>
    <mergeCell ref="S97:V97"/>
    <mergeCell ref="S96:V96"/>
    <mergeCell ref="S95:V95"/>
    <mergeCell ref="Q99:R99"/>
    <mergeCell ref="Q98:R98"/>
    <mergeCell ref="Q100:R100"/>
    <mergeCell ref="Q101:R101"/>
    <mergeCell ref="J115:K115"/>
    <mergeCell ref="L115:M115"/>
    <mergeCell ref="D121:I121"/>
    <mergeCell ref="S100:V100"/>
    <mergeCell ref="W102:X102"/>
    <mergeCell ref="Y102:Z102"/>
    <mergeCell ref="W99:X99"/>
    <mergeCell ref="W98:X98"/>
    <mergeCell ref="S94:V94"/>
    <mergeCell ref="S86:V86"/>
    <mergeCell ref="W86:X86"/>
    <mergeCell ref="Y86:Z86"/>
    <mergeCell ref="W100:X100"/>
    <mergeCell ref="Y100:Z100"/>
    <mergeCell ref="S99:V99"/>
    <mergeCell ref="S101:V101"/>
    <mergeCell ref="Y101:Z101"/>
    <mergeCell ref="W101:X101"/>
    <mergeCell ref="Y97:Z97"/>
    <mergeCell ref="Y87:Z87"/>
    <mergeCell ref="Y88:Z88"/>
    <mergeCell ref="Y92:Z92"/>
    <mergeCell ref="Y89:Z89"/>
    <mergeCell ref="Y90:Z90"/>
    <mergeCell ref="Y91:Z91"/>
    <mergeCell ref="Q97:R97"/>
    <mergeCell ref="Q95:R95"/>
    <mergeCell ref="Q94:R94"/>
    <mergeCell ref="Q96:R96"/>
    <mergeCell ref="S82:V82"/>
    <mergeCell ref="W90:X90"/>
    <mergeCell ref="Q93:R93"/>
    <mergeCell ref="Q92:R92"/>
    <mergeCell ref="W92:X92"/>
    <mergeCell ref="W97:X97"/>
    <mergeCell ref="W87:X87"/>
    <mergeCell ref="S88:V88"/>
    <mergeCell ref="W88:X88"/>
    <mergeCell ref="S87:V87"/>
    <mergeCell ref="W95:X95"/>
    <mergeCell ref="W96:X96"/>
    <mergeCell ref="W93:X93"/>
    <mergeCell ref="W94:X94"/>
    <mergeCell ref="W89:X89"/>
    <mergeCell ref="S85:V85"/>
    <mergeCell ref="S84:V84"/>
    <mergeCell ref="W85:X85"/>
    <mergeCell ref="W84:X84"/>
    <mergeCell ref="S91:V91"/>
    <mergeCell ref="J82:K82"/>
    <mergeCell ref="L82:M82"/>
    <mergeCell ref="L84:M84"/>
    <mergeCell ref="L79:M79"/>
    <mergeCell ref="Q78:R78"/>
    <mergeCell ref="Q79:R79"/>
    <mergeCell ref="Q80:R80"/>
    <mergeCell ref="D84:I84"/>
    <mergeCell ref="J80:K80"/>
    <mergeCell ref="L80:M80"/>
    <mergeCell ref="J78:K78"/>
    <mergeCell ref="L78:M78"/>
    <mergeCell ref="J79:K79"/>
    <mergeCell ref="Q81:R81"/>
    <mergeCell ref="N66:O66"/>
    <mergeCell ref="N65:O65"/>
    <mergeCell ref="Y74:Z74"/>
    <mergeCell ref="Y70:Z70"/>
    <mergeCell ref="W66:X66"/>
    <mergeCell ref="W67:X67"/>
    <mergeCell ref="Y66:Z66"/>
    <mergeCell ref="Y67:Z67"/>
    <mergeCell ref="N73:O73"/>
    <mergeCell ref="M71:N71"/>
    <mergeCell ref="N69:O69"/>
    <mergeCell ref="L66:M66"/>
    <mergeCell ref="Q67:R67"/>
    <mergeCell ref="L67:M67"/>
    <mergeCell ref="N67:O67"/>
    <mergeCell ref="Q66:R66"/>
    <mergeCell ref="L65:M65"/>
    <mergeCell ref="Q65:R65"/>
    <mergeCell ref="D66:I66"/>
    <mergeCell ref="D65:I65"/>
    <mergeCell ref="D64:I64"/>
    <mergeCell ref="D63:I63"/>
    <mergeCell ref="J70:K70"/>
    <mergeCell ref="J69:K69"/>
    <mergeCell ref="L70:M70"/>
    <mergeCell ref="L69:M69"/>
    <mergeCell ref="G74:L74"/>
    <mergeCell ref="G72:L72"/>
    <mergeCell ref="G73:L73"/>
    <mergeCell ref="D68:I68"/>
    <mergeCell ref="D67:I67"/>
    <mergeCell ref="A70:I70"/>
    <mergeCell ref="A69:I69"/>
    <mergeCell ref="A74:F74"/>
    <mergeCell ref="A73:F73"/>
    <mergeCell ref="J66:K66"/>
    <mergeCell ref="J65:K65"/>
    <mergeCell ref="J64:K64"/>
    <mergeCell ref="L64:M64"/>
    <mergeCell ref="J67:K67"/>
    <mergeCell ref="J63:K63"/>
    <mergeCell ref="L63:M63"/>
    <mergeCell ref="N104:O104"/>
    <mergeCell ref="N100:O100"/>
    <mergeCell ref="N101:O101"/>
    <mergeCell ref="N103:O103"/>
    <mergeCell ref="L127:M127"/>
    <mergeCell ref="J130:K130"/>
    <mergeCell ref="J116:K116"/>
    <mergeCell ref="L116:M116"/>
    <mergeCell ref="M75:V75"/>
    <mergeCell ref="G75:L75"/>
    <mergeCell ref="S78:V78"/>
    <mergeCell ref="S79:V79"/>
    <mergeCell ref="N80:O80"/>
    <mergeCell ref="A76:Z76"/>
    <mergeCell ref="Y84:Z84"/>
    <mergeCell ref="W83:X83"/>
    <mergeCell ref="S83:V83"/>
    <mergeCell ref="W82:X82"/>
    <mergeCell ref="W81:X81"/>
    <mergeCell ref="Y81:Z81"/>
    <mergeCell ref="Y82:Z82"/>
    <mergeCell ref="D77:I77"/>
    <mergeCell ref="D78:I78"/>
    <mergeCell ref="J81:K81"/>
    <mergeCell ref="Y55:Z55"/>
    <mergeCell ref="W53:X53"/>
    <mergeCell ref="W14:X14"/>
    <mergeCell ref="W15:X15"/>
    <mergeCell ref="W35:X35"/>
    <mergeCell ref="N82:O82"/>
    <mergeCell ref="N81:O81"/>
    <mergeCell ref="N86:O86"/>
    <mergeCell ref="N87:O87"/>
    <mergeCell ref="N83:O83"/>
    <mergeCell ref="N79:O79"/>
    <mergeCell ref="N85:O85"/>
    <mergeCell ref="N84:O84"/>
    <mergeCell ref="Q82:R82"/>
    <mergeCell ref="Q69:R69"/>
    <mergeCell ref="J77:O77"/>
    <mergeCell ref="N78:O78"/>
    <mergeCell ref="Q74:U74"/>
    <mergeCell ref="Q72:U72"/>
    <mergeCell ref="Q73:U73"/>
    <mergeCell ref="W68:X68"/>
    <mergeCell ref="N70:O70"/>
    <mergeCell ref="Q70:R70"/>
    <mergeCell ref="W78:X78"/>
    <mergeCell ref="W114:X114"/>
    <mergeCell ref="Y114:Z114"/>
    <mergeCell ref="W116:X116"/>
    <mergeCell ref="Y116:Z116"/>
    <mergeCell ref="W112:X112"/>
    <mergeCell ref="N117:O117"/>
    <mergeCell ref="L113:M113"/>
    <mergeCell ref="J114:K114"/>
    <mergeCell ref="J113:K113"/>
    <mergeCell ref="W115:X115"/>
    <mergeCell ref="Y115:Z115"/>
    <mergeCell ref="Y117:Z117"/>
    <mergeCell ref="Q115:R115"/>
    <mergeCell ref="S115:V115"/>
    <mergeCell ref="Y112:Z112"/>
    <mergeCell ref="W113:X113"/>
    <mergeCell ref="Y113:Z113"/>
    <mergeCell ref="N91:O91"/>
    <mergeCell ref="N89:O89"/>
    <mergeCell ref="Q91:R91"/>
    <mergeCell ref="W91:X91"/>
    <mergeCell ref="J83:K83"/>
    <mergeCell ref="L83:M83"/>
    <mergeCell ref="J85:K85"/>
    <mergeCell ref="J84:K84"/>
    <mergeCell ref="Q87:R87"/>
    <mergeCell ref="Q85:R85"/>
    <mergeCell ref="Q83:R83"/>
    <mergeCell ref="Q84:R84"/>
    <mergeCell ref="Q86:R86"/>
    <mergeCell ref="S90:V90"/>
    <mergeCell ref="Y85:Z85"/>
    <mergeCell ref="Y83:Z83"/>
    <mergeCell ref="Q64:R64"/>
    <mergeCell ref="Q63:R63"/>
    <mergeCell ref="Q62:R62"/>
    <mergeCell ref="W80:X80"/>
    <mergeCell ref="W79:X79"/>
    <mergeCell ref="Y79:Z79"/>
    <mergeCell ref="W69:X69"/>
    <mergeCell ref="W70:X70"/>
    <mergeCell ref="Y68:Z68"/>
    <mergeCell ref="Y69:Z69"/>
    <mergeCell ref="S69:V69"/>
    <mergeCell ref="S70:V70"/>
    <mergeCell ref="S68:V68"/>
    <mergeCell ref="Q68:R68"/>
    <mergeCell ref="Y78:Z78"/>
    <mergeCell ref="Q77:Z77"/>
    <mergeCell ref="S80:V80"/>
    <mergeCell ref="Y80:Z80"/>
    <mergeCell ref="S67:V67"/>
    <mergeCell ref="S81:V81"/>
    <mergeCell ref="Q59:R59"/>
    <mergeCell ref="Q58:R58"/>
    <mergeCell ref="Q57:R57"/>
    <mergeCell ref="Q56:R56"/>
    <mergeCell ref="Q55:R55"/>
    <mergeCell ref="Q54:R54"/>
    <mergeCell ref="N60:O60"/>
    <mergeCell ref="N59:O59"/>
    <mergeCell ref="N58:O58"/>
    <mergeCell ref="N57:O57"/>
    <mergeCell ref="N56:O56"/>
    <mergeCell ref="N55:O55"/>
    <mergeCell ref="N54:O54"/>
    <mergeCell ref="L57:M57"/>
    <mergeCell ref="J58:K58"/>
    <mergeCell ref="L58:M58"/>
    <mergeCell ref="L59:M59"/>
    <mergeCell ref="L54:M54"/>
    <mergeCell ref="L55:M55"/>
    <mergeCell ref="J60:K60"/>
    <mergeCell ref="L60:M60"/>
    <mergeCell ref="J59:K59"/>
    <mergeCell ref="J61:K61"/>
    <mergeCell ref="L61:M61"/>
    <mergeCell ref="J62:K62"/>
    <mergeCell ref="L62:M62"/>
    <mergeCell ref="N136:O136"/>
    <mergeCell ref="N135:O135"/>
    <mergeCell ref="N133:O133"/>
    <mergeCell ref="N134:O134"/>
    <mergeCell ref="N132:O132"/>
    <mergeCell ref="N131:O131"/>
    <mergeCell ref="N63:O63"/>
    <mergeCell ref="N62:O62"/>
    <mergeCell ref="N64:O64"/>
    <mergeCell ref="J68:K68"/>
    <mergeCell ref="L68:M68"/>
    <mergeCell ref="N68:O68"/>
    <mergeCell ref="M109:V109"/>
    <mergeCell ref="N95:O95"/>
    <mergeCell ref="N94:O94"/>
    <mergeCell ref="N99:O99"/>
    <mergeCell ref="N98:O98"/>
    <mergeCell ref="N97:O97"/>
    <mergeCell ref="N96:O96"/>
    <mergeCell ref="M105:N105"/>
    <mergeCell ref="N138:O138"/>
    <mergeCell ref="W135:X135"/>
    <mergeCell ref="Y135:Z135"/>
    <mergeCell ref="Q138:R138"/>
    <mergeCell ref="Q137:R137"/>
    <mergeCell ref="M139:N139"/>
    <mergeCell ref="N137:O137"/>
    <mergeCell ref="S138:V138"/>
    <mergeCell ref="S137:V137"/>
    <mergeCell ref="Y138:Z138"/>
    <mergeCell ref="Y136:Z136"/>
    <mergeCell ref="Q135:R135"/>
    <mergeCell ref="Y130:Z130"/>
    <mergeCell ref="W138:X138"/>
    <mergeCell ref="W136:X136"/>
    <mergeCell ref="W134:X134"/>
    <mergeCell ref="Y134:Z134"/>
    <mergeCell ref="S134:V134"/>
    <mergeCell ref="S131:V131"/>
    <mergeCell ref="S132:V132"/>
    <mergeCell ref="W137:X137"/>
    <mergeCell ref="Y137:Z137"/>
    <mergeCell ref="Q134:R134"/>
    <mergeCell ref="S136:V136"/>
    <mergeCell ref="S135:V135"/>
    <mergeCell ref="Q136:R136"/>
    <mergeCell ref="AC111:AE112"/>
    <mergeCell ref="Q129:R129"/>
    <mergeCell ref="S129:V129"/>
    <mergeCell ref="Q130:R130"/>
    <mergeCell ref="Q114:R114"/>
    <mergeCell ref="S114:V114"/>
    <mergeCell ref="S113:V113"/>
    <mergeCell ref="Q111:Z111"/>
    <mergeCell ref="S133:V133"/>
    <mergeCell ref="W129:X129"/>
    <mergeCell ref="W128:X128"/>
    <mergeCell ref="W133:X133"/>
    <mergeCell ref="Y133:Z133"/>
    <mergeCell ref="S130:V130"/>
    <mergeCell ref="Y129:Z129"/>
    <mergeCell ref="Q133:R133"/>
    <mergeCell ref="S112:V112"/>
    <mergeCell ref="W131:X131"/>
    <mergeCell ref="Y131:Z131"/>
    <mergeCell ref="W130:X130"/>
    <mergeCell ref="AC77:AE78"/>
    <mergeCell ref="W132:X132"/>
    <mergeCell ref="Y132:Z132"/>
    <mergeCell ref="Q113:R113"/>
    <mergeCell ref="N112:O112"/>
    <mergeCell ref="Q112:R112"/>
    <mergeCell ref="N114:O114"/>
    <mergeCell ref="N113:O113"/>
    <mergeCell ref="Y119:Z119"/>
    <mergeCell ref="Y118:Z118"/>
    <mergeCell ref="Y120:Z120"/>
    <mergeCell ref="S118:V118"/>
    <mergeCell ref="N93:O93"/>
    <mergeCell ref="S93:V93"/>
    <mergeCell ref="N92:O92"/>
    <mergeCell ref="S92:V92"/>
    <mergeCell ref="Q88:R88"/>
    <mergeCell ref="N88:O88"/>
    <mergeCell ref="N90:O90"/>
    <mergeCell ref="Q90:R90"/>
    <mergeCell ref="Q89:R89"/>
    <mergeCell ref="S89:V89"/>
    <mergeCell ref="Q132:R132"/>
    <mergeCell ref="Q131:R131"/>
    <mergeCell ref="Q15:R15"/>
    <mergeCell ref="S24:V24"/>
    <mergeCell ref="S29:V29"/>
    <mergeCell ref="S28:V28"/>
    <mergeCell ref="S27:V27"/>
    <mergeCell ref="S47:V47"/>
    <mergeCell ref="S50:V50"/>
    <mergeCell ref="S52:V52"/>
    <mergeCell ref="S51:V51"/>
    <mergeCell ref="S35:V35"/>
    <mergeCell ref="S33:V33"/>
    <mergeCell ref="S34:V34"/>
    <mergeCell ref="S32:V32"/>
    <mergeCell ref="S36:V36"/>
    <mergeCell ref="S45:V45"/>
    <mergeCell ref="Q30:R30"/>
    <mergeCell ref="Q38:U38"/>
    <mergeCell ref="Q31:R31"/>
    <mergeCell ref="Q46:R46"/>
    <mergeCell ref="Q45:R45"/>
    <mergeCell ref="Q43:Z43"/>
    <mergeCell ref="Y40:Z40"/>
    <mergeCell ref="Y45:Z45"/>
    <mergeCell ref="S30:V30"/>
    <mergeCell ref="Q34:R34"/>
    <mergeCell ref="Q35:R35"/>
    <mergeCell ref="Q51:R51"/>
    <mergeCell ref="Q53:R53"/>
    <mergeCell ref="Q52:R52"/>
    <mergeCell ref="Q50:R50"/>
    <mergeCell ref="Q33:R33"/>
    <mergeCell ref="Q36:R36"/>
    <mergeCell ref="Q44:R44"/>
    <mergeCell ref="Q48:R48"/>
    <mergeCell ref="Q47:R47"/>
    <mergeCell ref="Q14:R14"/>
    <mergeCell ref="S65:V65"/>
    <mergeCell ref="W65:X65"/>
    <mergeCell ref="S66:V66"/>
    <mergeCell ref="S64:V64"/>
    <mergeCell ref="S63:V63"/>
    <mergeCell ref="Q11:R11"/>
    <mergeCell ref="Q10:R10"/>
    <mergeCell ref="W10:X10"/>
    <mergeCell ref="W11:X11"/>
    <mergeCell ref="Q12:R12"/>
    <mergeCell ref="W25:X25"/>
    <mergeCell ref="W24:X24"/>
    <mergeCell ref="Q24:R24"/>
    <mergeCell ref="Q28:R28"/>
    <mergeCell ref="Q32:R32"/>
    <mergeCell ref="Q21:R21"/>
    <mergeCell ref="Q22:R22"/>
    <mergeCell ref="S21:V21"/>
    <mergeCell ref="S22:V22"/>
    <mergeCell ref="Q19:R19"/>
    <mergeCell ref="W20:X20"/>
    <mergeCell ref="W19:X19"/>
    <mergeCell ref="S58:V58"/>
    <mergeCell ref="S57:V57"/>
    <mergeCell ref="Y65:Z65"/>
    <mergeCell ref="W64:X64"/>
    <mergeCell ref="Y64:Z64"/>
    <mergeCell ref="Y62:Z62"/>
    <mergeCell ref="Y63:Z63"/>
    <mergeCell ref="W62:X62"/>
    <mergeCell ref="W63:X63"/>
    <mergeCell ref="Y28:Z28"/>
    <mergeCell ref="S62:V62"/>
    <mergeCell ref="S61:V61"/>
    <mergeCell ref="S60:V60"/>
    <mergeCell ref="S59:V59"/>
    <mergeCell ref="S53:V53"/>
    <mergeCell ref="S54:V54"/>
    <mergeCell ref="S31:V31"/>
    <mergeCell ref="S49:V49"/>
    <mergeCell ref="S48:V48"/>
    <mergeCell ref="S56:V56"/>
    <mergeCell ref="S55:V55"/>
    <mergeCell ref="W51:X51"/>
    <mergeCell ref="W45:X45"/>
    <mergeCell ref="Y56:Z56"/>
    <mergeCell ref="Y57:Z57"/>
    <mergeCell ref="W58:X58"/>
    <mergeCell ref="W57:X57"/>
    <mergeCell ref="W61:X61"/>
    <mergeCell ref="W60:X60"/>
    <mergeCell ref="Y60:Z60"/>
    <mergeCell ref="Y61:Z61"/>
    <mergeCell ref="W59:X59"/>
    <mergeCell ref="Y58:Z58"/>
    <mergeCell ref="Y59:Z59"/>
    <mergeCell ref="Q20:R20"/>
    <mergeCell ref="W16:X16"/>
    <mergeCell ref="W18:X18"/>
    <mergeCell ref="W17:X17"/>
    <mergeCell ref="Y20:Z20"/>
    <mergeCell ref="Y22:Z22"/>
    <mergeCell ref="Y21:Z21"/>
    <mergeCell ref="W22:X22"/>
    <mergeCell ref="W21:X21"/>
    <mergeCell ref="S20:V20"/>
    <mergeCell ref="S19:V19"/>
    <mergeCell ref="Q18:R18"/>
    <mergeCell ref="Q17:R17"/>
    <mergeCell ref="Q16:R16"/>
    <mergeCell ref="AC9:AE10"/>
    <mergeCell ref="Y10:Z10"/>
    <mergeCell ref="S12:V12"/>
    <mergeCell ref="S13:V13"/>
    <mergeCell ref="S14:V14"/>
    <mergeCell ref="S15:V15"/>
    <mergeCell ref="S16:V16"/>
    <mergeCell ref="S18:V18"/>
    <mergeCell ref="S17:V17"/>
    <mergeCell ref="W12:X12"/>
    <mergeCell ref="Y16:Z16"/>
    <mergeCell ref="S10:V10"/>
    <mergeCell ref="Q13:R13"/>
    <mergeCell ref="Q49:R49"/>
    <mergeCell ref="W54:X54"/>
    <mergeCell ref="W50:X50"/>
    <mergeCell ref="W52:X52"/>
    <mergeCell ref="W56:X56"/>
    <mergeCell ref="W55:X55"/>
    <mergeCell ref="Y36:Z36"/>
    <mergeCell ref="W36:X36"/>
    <mergeCell ref="Y32:Z32"/>
    <mergeCell ref="Y33:Z33"/>
    <mergeCell ref="W44:X44"/>
    <mergeCell ref="Y35:Z35"/>
    <mergeCell ref="Y34:Z34"/>
    <mergeCell ref="Y31:Z31"/>
    <mergeCell ref="W31:X31"/>
    <mergeCell ref="W32:X32"/>
    <mergeCell ref="W33:X33"/>
    <mergeCell ref="W48:X48"/>
    <mergeCell ref="W49:X49"/>
    <mergeCell ref="W46:X46"/>
    <mergeCell ref="W47:X47"/>
    <mergeCell ref="S26:V26"/>
    <mergeCell ref="S25:V25"/>
    <mergeCell ref="AC43:AE44"/>
    <mergeCell ref="Y44:Z44"/>
    <mergeCell ref="Y53:Z53"/>
    <mergeCell ref="Y52:Z52"/>
    <mergeCell ref="Y48:Z48"/>
    <mergeCell ref="Y49:Z49"/>
    <mergeCell ref="Y26:Z26"/>
    <mergeCell ref="W26:X26"/>
    <mergeCell ref="W13:X13"/>
    <mergeCell ref="Y14:Z14"/>
    <mergeCell ref="Y15:Z15"/>
    <mergeCell ref="Y23:Z23"/>
    <mergeCell ref="W23:X23"/>
    <mergeCell ref="Y27:Z27"/>
    <mergeCell ref="Y46:Z46"/>
    <mergeCell ref="Y47:Z47"/>
    <mergeCell ref="W30:X30"/>
    <mergeCell ref="Y30:Z30"/>
    <mergeCell ref="W27:X27"/>
    <mergeCell ref="M37:N37"/>
    <mergeCell ref="J35:K35"/>
    <mergeCell ref="J34:K34"/>
    <mergeCell ref="L34:M34"/>
    <mergeCell ref="N34:O34"/>
    <mergeCell ref="N35:O35"/>
    <mergeCell ref="J36:K36"/>
    <mergeCell ref="L36:M36"/>
    <mergeCell ref="L35:M35"/>
    <mergeCell ref="N36:O36"/>
    <mergeCell ref="J12:K12"/>
    <mergeCell ref="L12:M12"/>
    <mergeCell ref="L13:M13"/>
    <mergeCell ref="J13:K13"/>
    <mergeCell ref="J19:K19"/>
    <mergeCell ref="L19:M19"/>
    <mergeCell ref="J16:K16"/>
    <mergeCell ref="J18:K18"/>
    <mergeCell ref="L33:M33"/>
    <mergeCell ref="L30:M30"/>
    <mergeCell ref="L29:M29"/>
    <mergeCell ref="L25:M25"/>
    <mergeCell ref="L22:M22"/>
    <mergeCell ref="J28:K28"/>
    <mergeCell ref="L28:M28"/>
    <mergeCell ref="J25:K25"/>
    <mergeCell ref="J26:K26"/>
    <mergeCell ref="J31:K31"/>
    <mergeCell ref="L31:M31"/>
    <mergeCell ref="L26:M26"/>
    <mergeCell ref="J15:K15"/>
    <mergeCell ref="L15:M15"/>
    <mergeCell ref="L16:M16"/>
    <mergeCell ref="L14:M14"/>
    <mergeCell ref="L17:M17"/>
    <mergeCell ref="L18:M18"/>
    <mergeCell ref="Q61:R61"/>
    <mergeCell ref="Q60:R60"/>
    <mergeCell ref="N14:O14"/>
    <mergeCell ref="N15:O15"/>
    <mergeCell ref="J22:K22"/>
    <mergeCell ref="J33:K33"/>
    <mergeCell ref="J29:K29"/>
    <mergeCell ref="J24:K24"/>
    <mergeCell ref="L24:M24"/>
    <mergeCell ref="J21:K21"/>
    <mergeCell ref="L21:M21"/>
    <mergeCell ref="J27:K27"/>
    <mergeCell ref="L27:M27"/>
    <mergeCell ref="J32:K32"/>
    <mergeCell ref="L32:M32"/>
    <mergeCell ref="J30:K30"/>
    <mergeCell ref="J14:K14"/>
    <mergeCell ref="N33:O33"/>
    <mergeCell ref="N61:O61"/>
    <mergeCell ref="N17:O17"/>
    <mergeCell ref="N16:O16"/>
    <mergeCell ref="N21:O21"/>
    <mergeCell ref="N24:O24"/>
    <mergeCell ref="N23:O23"/>
    <mergeCell ref="N29:O29"/>
    <mergeCell ref="N32:O32"/>
    <mergeCell ref="N31:O31"/>
    <mergeCell ref="N26:O26"/>
    <mergeCell ref="N18:O18"/>
    <mergeCell ref="N19:O19"/>
    <mergeCell ref="N25:O25"/>
    <mergeCell ref="N22:O22"/>
    <mergeCell ref="N28:O28"/>
    <mergeCell ref="N27:O27"/>
    <mergeCell ref="N30:O30"/>
    <mergeCell ref="N13:O13"/>
    <mergeCell ref="N12:O12"/>
    <mergeCell ref="N20:O20"/>
    <mergeCell ref="J51:K51"/>
    <mergeCell ref="L51:M51"/>
    <mergeCell ref="N53:O53"/>
    <mergeCell ref="J53:K53"/>
    <mergeCell ref="L53:M53"/>
    <mergeCell ref="N45:O45"/>
    <mergeCell ref="N39:O39"/>
    <mergeCell ref="N44:O44"/>
    <mergeCell ref="J46:K46"/>
    <mergeCell ref="L46:M46"/>
    <mergeCell ref="L44:M44"/>
    <mergeCell ref="J45:K45"/>
    <mergeCell ref="L45:M45"/>
    <mergeCell ref="J44:K44"/>
    <mergeCell ref="J43:O43"/>
    <mergeCell ref="N46:O46"/>
    <mergeCell ref="J17:K17"/>
    <mergeCell ref="J23:K23"/>
    <mergeCell ref="J20:K20"/>
    <mergeCell ref="L20:M20"/>
    <mergeCell ref="L23:M23"/>
    <mergeCell ref="D132:I132"/>
    <mergeCell ref="D131:I131"/>
    <mergeCell ref="J131:K131"/>
    <mergeCell ref="L131:M131"/>
    <mergeCell ref="D130:I130"/>
    <mergeCell ref="J129:K129"/>
    <mergeCell ref="L129:M129"/>
    <mergeCell ref="D129:I129"/>
    <mergeCell ref="D128:I128"/>
    <mergeCell ref="J132:K132"/>
    <mergeCell ref="L132:M132"/>
    <mergeCell ref="L130:M130"/>
    <mergeCell ref="L128:M128"/>
    <mergeCell ref="J128:K128"/>
    <mergeCell ref="D135:I135"/>
    <mergeCell ref="L137:M137"/>
    <mergeCell ref="L136:M136"/>
    <mergeCell ref="J137:K137"/>
    <mergeCell ref="L135:M135"/>
    <mergeCell ref="D134:I134"/>
    <mergeCell ref="J134:K134"/>
    <mergeCell ref="D133:I133"/>
    <mergeCell ref="J133:K133"/>
    <mergeCell ref="J136:K136"/>
    <mergeCell ref="L133:M133"/>
    <mergeCell ref="L134:M134"/>
    <mergeCell ref="D114:I114"/>
    <mergeCell ref="D113:I113"/>
    <mergeCell ref="N116:O116"/>
    <mergeCell ref="N115:O115"/>
    <mergeCell ref="N107:O107"/>
    <mergeCell ref="N102:O102"/>
    <mergeCell ref="J111:O111"/>
    <mergeCell ref="A110:Z110"/>
    <mergeCell ref="L114:M114"/>
    <mergeCell ref="S103:V103"/>
    <mergeCell ref="S102:V102"/>
    <mergeCell ref="W103:X103"/>
    <mergeCell ref="Y103:Z103"/>
    <mergeCell ref="Q104:R104"/>
    <mergeCell ref="Q103:R103"/>
    <mergeCell ref="Q102:R102"/>
    <mergeCell ref="S104:V104"/>
    <mergeCell ref="Y104:Z104"/>
    <mergeCell ref="W104:X104"/>
    <mergeCell ref="Q107:U107"/>
    <mergeCell ref="Q106:U106"/>
    <mergeCell ref="Q108:U108"/>
    <mergeCell ref="Y108:Z108"/>
    <mergeCell ref="A107:F107"/>
    <mergeCell ref="D124:I124"/>
    <mergeCell ref="D123:I123"/>
    <mergeCell ref="A137:I137"/>
    <mergeCell ref="D136:I136"/>
    <mergeCell ref="A138:I138"/>
    <mergeCell ref="J138:K138"/>
    <mergeCell ref="L138:M138"/>
    <mergeCell ref="N130:O130"/>
    <mergeCell ref="N129:O129"/>
    <mergeCell ref="N128:O128"/>
    <mergeCell ref="N127:O127"/>
    <mergeCell ref="N126:O126"/>
    <mergeCell ref="N125:O125"/>
    <mergeCell ref="N124:O124"/>
    <mergeCell ref="J125:K125"/>
    <mergeCell ref="L125:M125"/>
    <mergeCell ref="J124:K124"/>
    <mergeCell ref="L124:M124"/>
    <mergeCell ref="D127:I127"/>
    <mergeCell ref="J126:K126"/>
    <mergeCell ref="L126:M126"/>
    <mergeCell ref="D126:I126"/>
    <mergeCell ref="D125:I125"/>
    <mergeCell ref="J135:K135"/>
  </mergeCells>
  <printOptions horizontalCentered="1"/>
  <pageMargins left="0.42" right="0.43" top="0.43" bottom="0.37" header="0.5" footer="0.5"/>
  <pageSetup scale="95" orientation="landscape" blackAndWhite="1" verticalDpi="0" r:id="rId1"/>
  <headerFooter alignWithMargins="0"/>
  <rowBreaks count="3" manualBreakCount="3">
    <brk id="37" max="16383" man="1"/>
    <brk id="71"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666699"/>
  </sheetPr>
  <dimension ref="A1:AL1000"/>
  <sheetViews>
    <sheetView showGridLines="0" showZeros="0" topLeftCell="A15" zoomScaleNormal="100" workbookViewId="0">
      <selection activeCell="AA37" sqref="AA37"/>
    </sheetView>
  </sheetViews>
  <sheetFormatPr defaultColWidth="17.28515625" defaultRowHeight="15" customHeight="1" x14ac:dyDescent="0.2"/>
  <cols>
    <col min="1" max="1" width="6.42578125" customWidth="1"/>
    <col min="2" max="2" width="3" bestFit="1" customWidth="1"/>
    <col min="3" max="3" width="11.85546875" customWidth="1"/>
    <col min="4" max="4" width="0.140625" customWidth="1"/>
    <col min="5" max="7" width="4.28515625" customWidth="1"/>
    <col min="8" max="11" width="6.85546875" customWidth="1"/>
    <col min="12" max="12" width="3.28515625" customWidth="1"/>
    <col min="13" max="13" width="3.7109375" customWidth="1"/>
    <col min="14" max="14" width="6.85546875" customWidth="1"/>
    <col min="15" max="15" width="0.7109375" customWidth="1"/>
    <col min="16" max="22" width="3.42578125" customWidth="1"/>
    <col min="23" max="23" width="3.5703125" customWidth="1"/>
    <col min="24" max="27" width="6.85546875" customWidth="1"/>
    <col min="28" max="28" width="7.85546875" hidden="1" customWidth="1"/>
    <col min="29" max="29" width="15" customWidth="1"/>
    <col min="30" max="38" width="5.7109375" customWidth="1"/>
  </cols>
  <sheetData>
    <row r="1" spans="1:38" ht="22.5" customHeight="1" x14ac:dyDescent="0.35">
      <c r="A1" s="69" t="s">
        <v>52</v>
      </c>
      <c r="B1" s="95"/>
      <c r="C1" s="95"/>
      <c r="D1" s="95"/>
      <c r="E1" s="95"/>
      <c r="F1" s="95"/>
      <c r="G1" s="95"/>
      <c r="H1" s="95"/>
      <c r="I1" s="95"/>
      <c r="J1" s="95"/>
      <c r="K1" s="95"/>
      <c r="L1" s="95"/>
      <c r="M1" s="95"/>
      <c r="N1" s="95"/>
      <c r="O1" s="95"/>
      <c r="P1" s="95"/>
      <c r="Q1" s="95"/>
      <c r="R1" s="95"/>
      <c r="S1" s="95"/>
      <c r="T1" s="95"/>
      <c r="U1" s="95"/>
      <c r="V1" s="95"/>
      <c r="W1" s="95"/>
      <c r="X1" s="95"/>
      <c r="Y1" s="95"/>
      <c r="Z1" s="95"/>
      <c r="AA1" s="95"/>
      <c r="AB1" s="46" t="s">
        <v>108</v>
      </c>
      <c r="AC1" s="65"/>
      <c r="AD1" s="65"/>
      <c r="AE1" s="65"/>
      <c r="AF1" s="65"/>
      <c r="AG1" s="65"/>
      <c r="AH1" s="65"/>
      <c r="AI1" s="65"/>
      <c r="AJ1" s="65"/>
      <c r="AK1" s="65"/>
      <c r="AL1" s="65"/>
    </row>
    <row r="2" spans="1:38" ht="15.75" customHeight="1" x14ac:dyDescent="0.25">
      <c r="A2" s="70" t="s">
        <v>1</v>
      </c>
      <c r="B2" s="76"/>
      <c r="C2" s="76"/>
      <c r="D2" s="76"/>
      <c r="E2" s="76"/>
      <c r="F2" s="76"/>
      <c r="G2" s="76"/>
      <c r="H2" s="76"/>
      <c r="I2" s="76"/>
      <c r="J2" s="76"/>
      <c r="K2" s="76"/>
      <c r="L2" s="76"/>
      <c r="M2" s="76"/>
      <c r="N2" s="96"/>
      <c r="O2" s="96"/>
      <c r="P2" s="96"/>
      <c r="Q2" s="96"/>
      <c r="R2" s="96"/>
      <c r="S2" s="96"/>
      <c r="T2" s="96"/>
      <c r="U2" s="96"/>
      <c r="V2" s="96"/>
      <c r="W2" s="96"/>
      <c r="X2" s="76"/>
      <c r="Y2" s="76"/>
      <c r="Z2" s="76"/>
      <c r="AA2" s="35"/>
      <c r="AB2" s="65"/>
      <c r="AC2" s="65"/>
      <c r="AD2" s="65"/>
      <c r="AE2" s="65"/>
      <c r="AF2" s="65"/>
      <c r="AG2" s="65"/>
      <c r="AH2" s="65"/>
      <c r="AI2" s="65"/>
      <c r="AJ2" s="65"/>
      <c r="AK2" s="65"/>
      <c r="AL2" s="65"/>
    </row>
    <row r="3" spans="1:38" ht="9" customHeight="1" x14ac:dyDescent="0.2">
      <c r="A3" s="97"/>
      <c r="B3" s="75"/>
      <c r="C3" s="75"/>
      <c r="D3" s="75"/>
      <c r="E3" s="75"/>
      <c r="F3" s="75"/>
      <c r="G3" s="75"/>
      <c r="H3" s="75"/>
      <c r="I3" s="75"/>
      <c r="J3" s="75"/>
      <c r="K3" s="75"/>
      <c r="L3" s="75"/>
      <c r="M3" s="75"/>
      <c r="N3" s="75"/>
      <c r="O3" s="75"/>
      <c r="P3" s="75"/>
      <c r="Q3" s="75"/>
      <c r="R3" s="75"/>
      <c r="S3" s="75"/>
      <c r="T3" s="75"/>
      <c r="U3" s="75"/>
      <c r="V3" s="75"/>
      <c r="W3" s="75"/>
      <c r="X3" s="75"/>
      <c r="Y3" s="75"/>
      <c r="Z3" s="75"/>
      <c r="AA3" s="75"/>
      <c r="AB3" s="65"/>
      <c r="AC3" s="65"/>
      <c r="AD3" s="65"/>
      <c r="AE3" s="65"/>
      <c r="AF3" s="65"/>
      <c r="AG3" s="65"/>
      <c r="AH3" s="65"/>
      <c r="AI3" s="65"/>
      <c r="AJ3" s="65"/>
      <c r="AK3" s="65"/>
      <c r="AL3" s="65"/>
    </row>
    <row r="4" spans="1:38" ht="17.25" customHeight="1" x14ac:dyDescent="0.25">
      <c r="A4" s="98" t="s">
        <v>110</v>
      </c>
      <c r="B4" s="65"/>
      <c r="C4" s="43"/>
      <c r="D4" s="65"/>
      <c r="E4" s="298">
        <f>ContractorName</f>
        <v>0</v>
      </c>
      <c r="F4" s="205"/>
      <c r="G4" s="205"/>
      <c r="H4" s="205"/>
      <c r="I4" s="205"/>
      <c r="J4" s="205"/>
      <c r="K4" s="47"/>
      <c r="L4" s="47"/>
      <c r="M4" s="65" t="s">
        <v>57</v>
      </c>
      <c r="N4" s="65"/>
      <c r="O4" s="65"/>
      <c r="P4" s="65"/>
      <c r="Q4" s="65"/>
      <c r="R4" s="276">
        <f>ContractNumber</f>
        <v>0</v>
      </c>
      <c r="S4" s="205"/>
      <c r="T4" s="205"/>
      <c r="U4" s="205"/>
      <c r="V4" s="205"/>
      <c r="W4" s="65"/>
      <c r="X4" s="22" t="s">
        <v>173</v>
      </c>
      <c r="Y4" s="22"/>
      <c r="Z4" s="22"/>
      <c r="AA4" s="65"/>
      <c r="AB4" s="65"/>
      <c r="AC4" s="65"/>
      <c r="AD4" s="65"/>
      <c r="AE4" s="65"/>
      <c r="AF4" s="65"/>
      <c r="AG4" s="65"/>
      <c r="AH4" s="65"/>
      <c r="AI4" s="65"/>
      <c r="AJ4" s="65"/>
      <c r="AK4" s="65"/>
      <c r="AL4" s="65"/>
    </row>
    <row r="5" spans="1:38" ht="17.25" customHeight="1" x14ac:dyDescent="0.25">
      <c r="A5" s="98" t="s">
        <v>112</v>
      </c>
      <c r="B5" s="65"/>
      <c r="C5" s="65"/>
      <c r="D5" s="65"/>
      <c r="E5" s="299">
        <f>ProjectName1</f>
        <v>0</v>
      </c>
      <c r="F5" s="239"/>
      <c r="G5" s="239"/>
      <c r="H5" s="239"/>
      <c r="I5" s="239"/>
      <c r="J5" s="239"/>
      <c r="K5" s="47"/>
      <c r="L5" s="47"/>
      <c r="M5" s="65"/>
      <c r="N5" s="65"/>
      <c r="O5" s="65"/>
      <c r="P5" s="65"/>
      <c r="Q5" s="65"/>
      <c r="R5" s="65"/>
      <c r="S5" s="65"/>
      <c r="T5" s="65"/>
      <c r="U5" s="65"/>
      <c r="V5" s="65"/>
      <c r="W5" s="65"/>
      <c r="X5" s="99" t="s">
        <v>113</v>
      </c>
      <c r="Y5" s="99"/>
      <c r="Z5" s="99"/>
      <c r="AA5" s="65"/>
      <c r="AB5" s="65"/>
      <c r="AC5" s="65"/>
      <c r="AD5" s="65"/>
      <c r="AE5" s="65"/>
      <c r="AF5" s="65"/>
      <c r="AG5" s="65"/>
      <c r="AH5" s="65"/>
      <c r="AI5" s="65"/>
      <c r="AJ5" s="65"/>
      <c r="AK5" s="65"/>
      <c r="AL5" s="65"/>
    </row>
    <row r="6" spans="1:38" ht="17.25" customHeight="1" x14ac:dyDescent="0.2">
      <c r="A6" s="98"/>
      <c r="B6" s="65"/>
      <c r="C6" s="65"/>
      <c r="D6" s="65"/>
      <c r="E6" s="297">
        <f>ProjectName2</f>
        <v>0</v>
      </c>
      <c r="F6" s="239"/>
      <c r="G6" s="239"/>
      <c r="H6" s="239"/>
      <c r="I6" s="239"/>
      <c r="J6" s="239"/>
      <c r="K6" s="71"/>
      <c r="L6" s="71"/>
      <c r="M6" s="65" t="s">
        <v>58</v>
      </c>
      <c r="N6" s="65"/>
      <c r="O6" s="71"/>
      <c r="P6" s="71"/>
      <c r="Q6" s="78"/>
      <c r="R6" s="276">
        <f>AlternateNumber</f>
        <v>0</v>
      </c>
      <c r="S6" s="205"/>
      <c r="T6" s="205"/>
      <c r="U6" s="205"/>
      <c r="V6" s="205"/>
      <c r="W6" s="65"/>
      <c r="X6" s="100" t="s">
        <v>59</v>
      </c>
      <c r="Y6" s="65"/>
      <c r="Z6" s="264">
        <f>RequestNumber</f>
        <v>0</v>
      </c>
      <c r="AA6" s="265"/>
      <c r="AB6" s="65"/>
      <c r="AC6" s="65"/>
      <c r="AD6" s="65"/>
      <c r="AE6" s="65"/>
      <c r="AF6" s="65"/>
      <c r="AG6" s="65"/>
      <c r="AH6" s="65"/>
      <c r="AI6" s="65"/>
      <c r="AJ6" s="65"/>
      <c r="AK6" s="65"/>
      <c r="AL6" s="65"/>
    </row>
    <row r="7" spans="1:38" ht="17.25" customHeight="1" x14ac:dyDescent="0.2">
      <c r="A7" s="98" t="s">
        <v>114</v>
      </c>
      <c r="B7" s="65"/>
      <c r="C7" s="65"/>
      <c r="D7" s="65"/>
      <c r="E7" s="299">
        <f>ProjectLocation</f>
        <v>0</v>
      </c>
      <c r="F7" s="239"/>
      <c r="G7" s="239"/>
      <c r="H7" s="239"/>
      <c r="I7" s="239"/>
      <c r="J7" s="239"/>
      <c r="K7" s="47"/>
      <c r="L7" s="47"/>
      <c r="M7" s="65"/>
      <c r="N7" s="65"/>
      <c r="O7" s="65"/>
      <c r="P7" s="65"/>
      <c r="Q7" s="65"/>
      <c r="R7" s="65"/>
      <c r="S7" s="65"/>
      <c r="T7" s="65"/>
      <c r="U7" s="65"/>
      <c r="V7" s="65"/>
      <c r="W7" s="65"/>
      <c r="X7" s="65" t="s">
        <v>61</v>
      </c>
      <c r="Y7" s="77">
        <f>SUMLastPage+SVSLastPage+SVSLastPage+1</f>
        <v>2</v>
      </c>
      <c r="Z7" s="43" t="s">
        <v>62</v>
      </c>
      <c r="AA7" s="72">
        <f>LastPage</f>
        <v>1</v>
      </c>
      <c r="AB7" s="36">
        <v>1</v>
      </c>
      <c r="AC7" s="65"/>
      <c r="AD7" s="65"/>
      <c r="AE7" s="65"/>
      <c r="AF7" s="65"/>
      <c r="AG7" s="65"/>
      <c r="AH7" s="65"/>
      <c r="AI7" s="65"/>
      <c r="AJ7" s="65"/>
      <c r="AK7" s="65"/>
      <c r="AL7" s="65"/>
    </row>
    <row r="8" spans="1:38" ht="13.5" customHeight="1" x14ac:dyDescent="0.2">
      <c r="A8" s="101"/>
      <c r="B8" s="66"/>
      <c r="C8" s="66"/>
      <c r="D8" s="66"/>
      <c r="E8" s="66"/>
      <c r="F8" s="66"/>
      <c r="G8" s="66"/>
      <c r="H8" s="66"/>
      <c r="I8" s="66"/>
      <c r="J8" s="66"/>
      <c r="K8" s="66"/>
      <c r="L8" s="66"/>
      <c r="M8" s="66"/>
      <c r="N8" s="66"/>
      <c r="O8" s="66"/>
      <c r="P8" s="66"/>
      <c r="Q8" s="66"/>
      <c r="R8" s="66"/>
      <c r="S8" s="66"/>
      <c r="T8" s="66"/>
      <c r="U8" s="66"/>
      <c r="V8" s="66"/>
      <c r="W8" s="66"/>
      <c r="X8" s="66"/>
      <c r="Y8" s="66"/>
      <c r="Z8" s="66"/>
      <c r="AA8" s="66"/>
      <c r="AB8" s="65"/>
      <c r="AC8" s="65"/>
      <c r="AD8" s="65"/>
      <c r="AE8" s="65"/>
      <c r="AF8" s="65"/>
      <c r="AG8" s="65"/>
      <c r="AH8" s="65"/>
      <c r="AI8" s="65"/>
      <c r="AJ8" s="65"/>
      <c r="AK8" s="65"/>
      <c r="AL8" s="65"/>
    </row>
    <row r="9" spans="1:38" ht="14.25" customHeight="1" x14ac:dyDescent="0.2">
      <c r="A9" s="102"/>
      <c r="B9" s="68"/>
      <c r="C9" s="80"/>
      <c r="D9" s="190"/>
      <c r="E9" s="191"/>
      <c r="F9" s="191"/>
      <c r="G9" s="287"/>
      <c r="H9" s="274" t="s">
        <v>174</v>
      </c>
      <c r="I9" s="265"/>
      <c r="J9" s="265"/>
      <c r="K9" s="265"/>
      <c r="L9" s="265"/>
      <c r="M9" s="265"/>
      <c r="N9" s="265"/>
      <c r="O9" s="48"/>
      <c r="P9" s="320" t="s">
        <v>118</v>
      </c>
      <c r="Q9" s="265"/>
      <c r="R9" s="265"/>
      <c r="S9" s="265"/>
      <c r="T9" s="265"/>
      <c r="U9" s="265"/>
      <c r="V9" s="265"/>
      <c r="W9" s="265"/>
      <c r="X9" s="265"/>
      <c r="Y9" s="265"/>
      <c r="Z9" s="265"/>
      <c r="AA9" s="275"/>
      <c r="AB9" s="65"/>
      <c r="AC9" s="65"/>
      <c r="AD9" s="65"/>
      <c r="AE9" s="65"/>
      <c r="AF9" s="65"/>
      <c r="AG9" s="65"/>
      <c r="AH9" s="65"/>
      <c r="AI9" s="65"/>
      <c r="AJ9" s="65"/>
      <c r="AK9" s="65"/>
      <c r="AL9" s="65"/>
    </row>
    <row r="10" spans="1:38" ht="12" customHeight="1" x14ac:dyDescent="0.2">
      <c r="A10" s="103" t="s">
        <v>119</v>
      </c>
      <c r="B10" s="104" t="s">
        <v>120</v>
      </c>
      <c r="C10" s="49" t="s">
        <v>116</v>
      </c>
      <c r="D10" s="204" t="s">
        <v>121</v>
      </c>
      <c r="E10" s="205"/>
      <c r="F10" s="205"/>
      <c r="G10" s="205"/>
      <c r="H10" s="273" t="s">
        <v>122</v>
      </c>
      <c r="I10" s="263"/>
      <c r="J10" s="273" t="s">
        <v>123</v>
      </c>
      <c r="K10" s="263"/>
      <c r="L10" s="273" t="s">
        <v>124</v>
      </c>
      <c r="M10" s="239"/>
      <c r="N10" s="263"/>
      <c r="O10" s="105"/>
      <c r="P10" s="273" t="s">
        <v>125</v>
      </c>
      <c r="Q10" s="263"/>
      <c r="R10" s="273" t="s">
        <v>126</v>
      </c>
      <c r="S10" s="263"/>
      <c r="T10" s="273" t="s">
        <v>127</v>
      </c>
      <c r="U10" s="239"/>
      <c r="V10" s="239"/>
      <c r="W10" s="263"/>
      <c r="X10" s="273" t="s">
        <v>128</v>
      </c>
      <c r="Y10" s="263"/>
      <c r="Z10" s="273" t="s">
        <v>129</v>
      </c>
      <c r="AA10" s="263"/>
      <c r="AB10" s="71"/>
      <c r="AC10" s="71"/>
      <c r="AD10" s="71"/>
      <c r="AE10" s="71"/>
      <c r="AF10" s="71"/>
      <c r="AG10" s="71"/>
      <c r="AH10" s="71"/>
      <c r="AI10" s="71"/>
      <c r="AJ10" s="71"/>
      <c r="AK10" s="71"/>
      <c r="AL10" s="71"/>
    </row>
    <row r="11" spans="1:38" ht="27" customHeight="1" x14ac:dyDescent="0.2">
      <c r="A11" s="103" t="s">
        <v>175</v>
      </c>
      <c r="B11" s="115" t="s">
        <v>131</v>
      </c>
      <c r="C11" s="49" t="s">
        <v>132</v>
      </c>
      <c r="D11" s="327" t="s">
        <v>176</v>
      </c>
      <c r="E11" s="205"/>
      <c r="F11" s="205"/>
      <c r="G11" s="261"/>
      <c r="H11" s="322" t="s">
        <v>177</v>
      </c>
      <c r="I11" s="263"/>
      <c r="J11" s="322" t="s">
        <v>178</v>
      </c>
      <c r="K11" s="263"/>
      <c r="L11" s="322" t="s">
        <v>179</v>
      </c>
      <c r="M11" s="239"/>
      <c r="N11" s="263"/>
      <c r="O11" s="106"/>
      <c r="P11" s="322" t="s">
        <v>138</v>
      </c>
      <c r="Q11" s="263"/>
      <c r="R11" s="322" t="s">
        <v>139</v>
      </c>
      <c r="S11" s="263"/>
      <c r="T11" s="322" t="s">
        <v>137</v>
      </c>
      <c r="U11" s="239"/>
      <c r="V11" s="239"/>
      <c r="W11" s="263"/>
      <c r="X11" s="322" t="s">
        <v>140</v>
      </c>
      <c r="Y11" s="263"/>
      <c r="Z11" s="322" t="s">
        <v>141</v>
      </c>
      <c r="AA11" s="263"/>
      <c r="AB11" s="71"/>
      <c r="AC11" s="71"/>
      <c r="AD11" s="71"/>
      <c r="AE11" s="71"/>
      <c r="AF11" s="71"/>
      <c r="AG11" s="71"/>
      <c r="AH11" s="71"/>
      <c r="AI11" s="71"/>
      <c r="AJ11" s="71"/>
      <c r="AK11" s="71"/>
      <c r="AL11" s="71"/>
    </row>
    <row r="12" spans="1:38" ht="12.75" customHeight="1" x14ac:dyDescent="0.2">
      <c r="A12" s="10"/>
      <c r="B12" s="3"/>
      <c r="C12" s="4"/>
      <c r="D12" s="325"/>
      <c r="E12" s="225"/>
      <c r="F12" s="225"/>
      <c r="G12" s="315"/>
      <c r="H12" s="278"/>
      <c r="I12" s="231"/>
      <c r="J12" s="278"/>
      <c r="K12" s="231"/>
      <c r="L12" s="280">
        <f t="shared" ref="L12:L35" si="0">H12+J12</f>
        <v>0</v>
      </c>
      <c r="M12" s="239"/>
      <c r="N12" s="263"/>
      <c r="O12" s="107"/>
      <c r="P12" s="323">
        <f>IF('E - Change Order Details '!P12+'E - Change Order Details '!R12=0,0,IF(L12=0,0,('E - Change Order Details '!P12+'E - Change Order Details '!R12)/L12))</f>
        <v>0</v>
      </c>
      <c r="Q12" s="263"/>
      <c r="R12" s="323">
        <f>IF(L12=0,0,(T12/L12))</f>
        <v>0</v>
      </c>
      <c r="S12" s="263"/>
      <c r="T12" s="280">
        <f>'E - Change Order Details '!V12+'E - Change Order Details '!X12</f>
        <v>0</v>
      </c>
      <c r="U12" s="239"/>
      <c r="V12" s="239"/>
      <c r="W12" s="263"/>
      <c r="X12" s="262">
        <f>'E - Change Order Details '!V12</f>
        <v>0</v>
      </c>
      <c r="Y12" s="263"/>
      <c r="Z12" s="262">
        <f>'E - Change Order Details '!X12</f>
        <v>0</v>
      </c>
      <c r="AA12" s="263"/>
      <c r="AB12" s="108"/>
      <c r="AC12" s="71"/>
      <c r="AD12" s="71"/>
      <c r="AE12" s="71"/>
      <c r="AF12" s="71"/>
      <c r="AG12" s="71"/>
      <c r="AH12" s="71"/>
      <c r="AI12" s="71"/>
      <c r="AJ12" s="71"/>
      <c r="AK12" s="71"/>
      <c r="AL12" s="71"/>
    </row>
    <row r="13" spans="1:38" ht="12.75" customHeight="1" x14ac:dyDescent="0.2">
      <c r="A13" s="4"/>
      <c r="B13" s="3"/>
      <c r="C13" s="4"/>
      <c r="D13" s="325"/>
      <c r="E13" s="225"/>
      <c r="F13" s="225"/>
      <c r="G13" s="315"/>
      <c r="H13" s="278"/>
      <c r="I13" s="231"/>
      <c r="J13" s="278"/>
      <c r="K13" s="231"/>
      <c r="L13" s="280">
        <f t="shared" si="0"/>
        <v>0</v>
      </c>
      <c r="M13" s="239"/>
      <c r="N13" s="263"/>
      <c r="O13" s="107"/>
      <c r="P13" s="323">
        <f>IF('E - Change Order Details '!P13+'E - Change Order Details '!R13=0,0,IF(L13=0,0,('E - Change Order Details '!P13+'E - Change Order Details '!R13)/L13))</f>
        <v>0</v>
      </c>
      <c r="Q13" s="263"/>
      <c r="R13" s="323">
        <f>IF(L13=0,0,('E - Change Order Details '!V13+'E - Change Order Details '!X13)/L13)</f>
        <v>0</v>
      </c>
      <c r="S13" s="263"/>
      <c r="T13" s="280">
        <f>'E - Change Order Details '!V13+'E - Change Order Details '!X13</f>
        <v>0</v>
      </c>
      <c r="U13" s="239"/>
      <c r="V13" s="239"/>
      <c r="W13" s="263"/>
      <c r="X13" s="262">
        <f>'E - Change Order Details '!V13</f>
        <v>0</v>
      </c>
      <c r="Y13" s="263"/>
      <c r="Z13" s="262">
        <f>'E - Change Order Details '!X13</f>
        <v>0</v>
      </c>
      <c r="AA13" s="263"/>
      <c r="AB13" s="108"/>
      <c r="AC13" s="71"/>
      <c r="AD13" s="71"/>
      <c r="AE13" s="71"/>
      <c r="AF13" s="71"/>
      <c r="AG13" s="71"/>
      <c r="AH13" s="71"/>
      <c r="AI13" s="71"/>
      <c r="AJ13" s="71"/>
      <c r="AK13" s="71"/>
      <c r="AL13" s="71"/>
    </row>
    <row r="14" spans="1:38" ht="12.75" customHeight="1" x14ac:dyDescent="0.2">
      <c r="A14" s="4"/>
      <c r="B14" s="3"/>
      <c r="C14" s="4"/>
      <c r="D14" s="325"/>
      <c r="E14" s="225"/>
      <c r="F14" s="225"/>
      <c r="G14" s="315"/>
      <c r="H14" s="278"/>
      <c r="I14" s="231"/>
      <c r="J14" s="278"/>
      <c r="K14" s="231"/>
      <c r="L14" s="280">
        <f t="shared" si="0"/>
        <v>0</v>
      </c>
      <c r="M14" s="239"/>
      <c r="N14" s="263"/>
      <c r="O14" s="107"/>
      <c r="P14" s="323">
        <f>IF('E - Change Order Details '!P14+'E - Change Order Details '!R14=0,0,IF(L14=0,0,('E - Change Order Details '!P14+'E - Change Order Details '!R14)/L14))</f>
        <v>0</v>
      </c>
      <c r="Q14" s="263"/>
      <c r="R14" s="323">
        <f>IF(L14=0,0,('E - Change Order Details '!V14+'E - Change Order Details '!X14)/L14)</f>
        <v>0</v>
      </c>
      <c r="S14" s="263"/>
      <c r="T14" s="280">
        <f>'E - Change Order Details '!V14+'E - Change Order Details '!X14</f>
        <v>0</v>
      </c>
      <c r="U14" s="239"/>
      <c r="V14" s="239"/>
      <c r="W14" s="263"/>
      <c r="X14" s="262">
        <f>'E - Change Order Details '!V14</f>
        <v>0</v>
      </c>
      <c r="Y14" s="263"/>
      <c r="Z14" s="262">
        <f>'E - Change Order Details '!X14</f>
        <v>0</v>
      </c>
      <c r="AA14" s="263"/>
      <c r="AB14" s="71"/>
      <c r="AC14" s="71"/>
      <c r="AD14" s="71"/>
      <c r="AE14" s="71"/>
      <c r="AF14" s="71"/>
      <c r="AG14" s="71"/>
      <c r="AH14" s="71"/>
      <c r="AI14" s="71"/>
      <c r="AJ14" s="71"/>
      <c r="AK14" s="71"/>
      <c r="AL14" s="71"/>
    </row>
    <row r="15" spans="1:38" ht="12.75" customHeight="1" x14ac:dyDescent="0.2">
      <c r="A15" s="4"/>
      <c r="B15" s="3"/>
      <c r="C15" s="4"/>
      <c r="D15" s="325"/>
      <c r="E15" s="225"/>
      <c r="F15" s="225"/>
      <c r="G15" s="315"/>
      <c r="H15" s="278"/>
      <c r="I15" s="231"/>
      <c r="J15" s="278"/>
      <c r="K15" s="231"/>
      <c r="L15" s="280">
        <f t="shared" si="0"/>
        <v>0</v>
      </c>
      <c r="M15" s="239"/>
      <c r="N15" s="263"/>
      <c r="O15" s="107"/>
      <c r="P15" s="323">
        <f>IF('E - Change Order Details '!P15+'E - Change Order Details '!R15=0,0,IF(L15=0,0,('E - Change Order Details '!P15+'E - Change Order Details '!R15)/L15))</f>
        <v>0</v>
      </c>
      <c r="Q15" s="263"/>
      <c r="R15" s="323">
        <f>IF(L15=0,0,('E - Change Order Details '!V15+'E - Change Order Details '!X15)/L15)</f>
        <v>0</v>
      </c>
      <c r="S15" s="263"/>
      <c r="T15" s="280">
        <f>'E - Change Order Details '!V15+'E - Change Order Details '!X15</f>
        <v>0</v>
      </c>
      <c r="U15" s="239"/>
      <c r="V15" s="239"/>
      <c r="W15" s="263"/>
      <c r="X15" s="262">
        <f>'E - Change Order Details '!V15</f>
        <v>0</v>
      </c>
      <c r="Y15" s="263"/>
      <c r="Z15" s="262">
        <f>'E - Change Order Details '!X15</f>
        <v>0</v>
      </c>
      <c r="AA15" s="263"/>
      <c r="AB15" s="71"/>
      <c r="AC15" s="71"/>
      <c r="AD15" s="71"/>
      <c r="AE15" s="71"/>
      <c r="AF15" s="71"/>
      <c r="AG15" s="71"/>
      <c r="AH15" s="71"/>
      <c r="AI15" s="71"/>
      <c r="AJ15" s="71"/>
      <c r="AK15" s="71"/>
      <c r="AL15" s="71"/>
    </row>
    <row r="16" spans="1:38" ht="12.75" customHeight="1" x14ac:dyDescent="0.2">
      <c r="A16" s="4"/>
      <c r="B16" s="3"/>
      <c r="C16" s="4"/>
      <c r="D16" s="325"/>
      <c r="E16" s="225"/>
      <c r="F16" s="225"/>
      <c r="G16" s="315"/>
      <c r="H16" s="278"/>
      <c r="I16" s="231"/>
      <c r="J16" s="278"/>
      <c r="K16" s="231"/>
      <c r="L16" s="280">
        <f t="shared" si="0"/>
        <v>0</v>
      </c>
      <c r="M16" s="239"/>
      <c r="N16" s="263"/>
      <c r="O16" s="107"/>
      <c r="P16" s="323">
        <f>IF('E - Change Order Details '!P16+'E - Change Order Details '!R16=0,0,IF(L16=0,0,('E - Change Order Details '!P16+'E - Change Order Details '!R16)/L16))</f>
        <v>0</v>
      </c>
      <c r="Q16" s="263"/>
      <c r="R16" s="323">
        <f>IF(L16=0,0,('E - Change Order Details '!V16+'E - Change Order Details '!X16)/L16)</f>
        <v>0</v>
      </c>
      <c r="S16" s="263"/>
      <c r="T16" s="280">
        <f>'E - Change Order Details '!V16+'E - Change Order Details '!X16</f>
        <v>0</v>
      </c>
      <c r="U16" s="239"/>
      <c r="V16" s="239"/>
      <c r="W16" s="263"/>
      <c r="X16" s="262">
        <f>'E - Change Order Details '!V16</f>
        <v>0</v>
      </c>
      <c r="Y16" s="263"/>
      <c r="Z16" s="262">
        <f>'E - Change Order Details '!X16</f>
        <v>0</v>
      </c>
      <c r="AA16" s="263"/>
      <c r="AB16" s="71"/>
      <c r="AC16" s="71"/>
      <c r="AD16" s="71"/>
      <c r="AE16" s="71"/>
      <c r="AF16" s="71"/>
      <c r="AG16" s="71"/>
      <c r="AH16" s="71"/>
      <c r="AI16" s="71"/>
      <c r="AJ16" s="71"/>
      <c r="AK16" s="71"/>
      <c r="AL16" s="71"/>
    </row>
    <row r="17" spans="1:38" ht="12.75" customHeight="1" x14ac:dyDescent="0.2">
      <c r="A17" s="4"/>
      <c r="B17" s="3"/>
      <c r="C17" s="4"/>
      <c r="D17" s="325"/>
      <c r="E17" s="225"/>
      <c r="F17" s="225"/>
      <c r="G17" s="315"/>
      <c r="H17" s="278"/>
      <c r="I17" s="231"/>
      <c r="J17" s="278"/>
      <c r="K17" s="231"/>
      <c r="L17" s="280">
        <f t="shared" si="0"/>
        <v>0</v>
      </c>
      <c r="M17" s="239"/>
      <c r="N17" s="263"/>
      <c r="O17" s="107"/>
      <c r="P17" s="323">
        <f>IF('E - Change Order Details '!P17+'E - Change Order Details '!R17=0,0,IF(L17=0,0,('E - Change Order Details '!P17+'E - Change Order Details '!R17)/L17))</f>
        <v>0</v>
      </c>
      <c r="Q17" s="263"/>
      <c r="R17" s="323">
        <f>IF(L17=0,0,('E - Change Order Details '!V17+'E - Change Order Details '!X17)/L17)</f>
        <v>0</v>
      </c>
      <c r="S17" s="263"/>
      <c r="T17" s="280">
        <f>'E - Change Order Details '!V17+'E - Change Order Details '!X17</f>
        <v>0</v>
      </c>
      <c r="U17" s="239"/>
      <c r="V17" s="239"/>
      <c r="W17" s="263"/>
      <c r="X17" s="262">
        <f>'E - Change Order Details '!V17</f>
        <v>0</v>
      </c>
      <c r="Y17" s="263"/>
      <c r="Z17" s="262">
        <f>'E - Change Order Details '!X17</f>
        <v>0</v>
      </c>
      <c r="AA17" s="263"/>
      <c r="AB17" s="71"/>
      <c r="AC17" s="71"/>
      <c r="AD17" s="71"/>
      <c r="AE17" s="71"/>
      <c r="AF17" s="71"/>
      <c r="AG17" s="71"/>
      <c r="AH17" s="71"/>
      <c r="AI17" s="71"/>
      <c r="AJ17" s="71"/>
      <c r="AK17" s="71"/>
      <c r="AL17" s="71"/>
    </row>
    <row r="18" spans="1:38" ht="12.75" customHeight="1" x14ac:dyDescent="0.2">
      <c r="A18" s="4"/>
      <c r="B18" s="3"/>
      <c r="C18" s="4"/>
      <c r="D18" s="325"/>
      <c r="E18" s="225"/>
      <c r="F18" s="225"/>
      <c r="G18" s="315"/>
      <c r="H18" s="278"/>
      <c r="I18" s="231"/>
      <c r="J18" s="278"/>
      <c r="K18" s="231"/>
      <c r="L18" s="280">
        <f t="shared" si="0"/>
        <v>0</v>
      </c>
      <c r="M18" s="239"/>
      <c r="N18" s="263"/>
      <c r="O18" s="107"/>
      <c r="P18" s="323">
        <f>IF('E - Change Order Details '!P18+'E - Change Order Details '!R18=0,0,IF(L18=0,0,('E - Change Order Details '!P18+'E - Change Order Details '!R18)/L18))</f>
        <v>0</v>
      </c>
      <c r="Q18" s="263"/>
      <c r="R18" s="323">
        <f>IF(L18=0,0,('E - Change Order Details '!V18+'E - Change Order Details '!X18)/L18)</f>
        <v>0</v>
      </c>
      <c r="S18" s="263"/>
      <c r="T18" s="280">
        <f>'E - Change Order Details '!V18+'E - Change Order Details '!X18</f>
        <v>0</v>
      </c>
      <c r="U18" s="239"/>
      <c r="V18" s="239"/>
      <c r="W18" s="263"/>
      <c r="X18" s="262">
        <f>'E - Change Order Details '!V18</f>
        <v>0</v>
      </c>
      <c r="Y18" s="263"/>
      <c r="Z18" s="262">
        <f>'E - Change Order Details '!X18</f>
        <v>0</v>
      </c>
      <c r="AA18" s="263"/>
      <c r="AB18" s="71"/>
      <c r="AC18" s="71"/>
      <c r="AD18" s="71"/>
      <c r="AE18" s="71"/>
      <c r="AF18" s="71"/>
      <c r="AG18" s="71"/>
      <c r="AH18" s="71"/>
      <c r="AI18" s="71"/>
      <c r="AJ18" s="71"/>
      <c r="AK18" s="71"/>
      <c r="AL18" s="71"/>
    </row>
    <row r="19" spans="1:38" ht="12.75" customHeight="1" x14ac:dyDescent="0.2">
      <c r="A19" s="4"/>
      <c r="B19" s="3"/>
      <c r="C19" s="4"/>
      <c r="D19" s="325"/>
      <c r="E19" s="225"/>
      <c r="F19" s="225"/>
      <c r="G19" s="315"/>
      <c r="H19" s="278"/>
      <c r="I19" s="231"/>
      <c r="J19" s="278"/>
      <c r="K19" s="231"/>
      <c r="L19" s="280">
        <f t="shared" si="0"/>
        <v>0</v>
      </c>
      <c r="M19" s="239"/>
      <c r="N19" s="263"/>
      <c r="O19" s="107"/>
      <c r="P19" s="323">
        <f>IF('E - Change Order Details '!P19+'E - Change Order Details '!R19=0,0,IF(L19=0,0,('E - Change Order Details '!P19+'E - Change Order Details '!R19)/L19))</f>
        <v>0</v>
      </c>
      <c r="Q19" s="263"/>
      <c r="R19" s="323">
        <f>IF(L19=0,0,('E - Change Order Details '!V19+'E - Change Order Details '!X19)/L19)</f>
        <v>0</v>
      </c>
      <c r="S19" s="263"/>
      <c r="T19" s="280">
        <f>'E - Change Order Details '!V19+'E - Change Order Details '!X19</f>
        <v>0</v>
      </c>
      <c r="U19" s="239"/>
      <c r="V19" s="239"/>
      <c r="W19" s="263"/>
      <c r="X19" s="262">
        <f>'E - Change Order Details '!V19</f>
        <v>0</v>
      </c>
      <c r="Y19" s="263"/>
      <c r="Z19" s="262">
        <f>'E - Change Order Details '!X19</f>
        <v>0</v>
      </c>
      <c r="AA19" s="263"/>
      <c r="AB19" s="71"/>
      <c r="AC19" s="71"/>
      <c r="AD19" s="71"/>
      <c r="AE19" s="71"/>
      <c r="AF19" s="71"/>
      <c r="AG19" s="71"/>
      <c r="AH19" s="71"/>
      <c r="AI19" s="71"/>
      <c r="AJ19" s="71"/>
      <c r="AK19" s="71"/>
      <c r="AL19" s="71"/>
    </row>
    <row r="20" spans="1:38" ht="12.75" customHeight="1" x14ac:dyDescent="0.2">
      <c r="A20" s="4"/>
      <c r="B20" s="3"/>
      <c r="C20" s="4"/>
      <c r="D20" s="325"/>
      <c r="E20" s="225"/>
      <c r="F20" s="225"/>
      <c r="G20" s="315"/>
      <c r="H20" s="278"/>
      <c r="I20" s="231"/>
      <c r="J20" s="278"/>
      <c r="K20" s="231"/>
      <c r="L20" s="280">
        <f t="shared" si="0"/>
        <v>0</v>
      </c>
      <c r="M20" s="239"/>
      <c r="N20" s="263"/>
      <c r="O20" s="107"/>
      <c r="P20" s="323">
        <f>IF('E - Change Order Details '!P20+'E - Change Order Details '!R20=0,0,IF(L20=0,0,('E - Change Order Details '!P20+'E - Change Order Details '!R20)/L20))</f>
        <v>0</v>
      </c>
      <c r="Q20" s="263"/>
      <c r="R20" s="323">
        <f>IF(L20=0,0,('E - Change Order Details '!V20+'E - Change Order Details '!X20)/L20)</f>
        <v>0</v>
      </c>
      <c r="S20" s="263"/>
      <c r="T20" s="280">
        <f>'E - Change Order Details '!V20+'E - Change Order Details '!X20</f>
        <v>0</v>
      </c>
      <c r="U20" s="239"/>
      <c r="V20" s="239"/>
      <c r="W20" s="263"/>
      <c r="X20" s="262">
        <f>'E - Change Order Details '!V20</f>
        <v>0</v>
      </c>
      <c r="Y20" s="263"/>
      <c r="Z20" s="262">
        <f>'E - Change Order Details '!X20</f>
        <v>0</v>
      </c>
      <c r="AA20" s="263"/>
      <c r="AB20" s="71"/>
      <c r="AC20" s="71"/>
      <c r="AD20" s="71"/>
      <c r="AE20" s="71"/>
      <c r="AF20" s="71"/>
      <c r="AG20" s="71"/>
      <c r="AH20" s="71"/>
      <c r="AI20" s="71"/>
      <c r="AJ20" s="71"/>
      <c r="AK20" s="71"/>
      <c r="AL20" s="71"/>
    </row>
    <row r="21" spans="1:38" ht="12.75" customHeight="1" x14ac:dyDescent="0.2">
      <c r="A21" s="4"/>
      <c r="B21" s="3"/>
      <c r="C21" s="4"/>
      <c r="D21" s="325"/>
      <c r="E21" s="225"/>
      <c r="F21" s="225"/>
      <c r="G21" s="315"/>
      <c r="H21" s="278"/>
      <c r="I21" s="231"/>
      <c r="J21" s="278"/>
      <c r="K21" s="231"/>
      <c r="L21" s="280">
        <f t="shared" si="0"/>
        <v>0</v>
      </c>
      <c r="M21" s="239"/>
      <c r="N21" s="263"/>
      <c r="O21" s="107"/>
      <c r="P21" s="323">
        <f>IF('E - Change Order Details '!P21+'E - Change Order Details '!R21=0,0,IF(L21=0,0,('E - Change Order Details '!P21+'E - Change Order Details '!R21)/L21))</f>
        <v>0</v>
      </c>
      <c r="Q21" s="263"/>
      <c r="R21" s="323">
        <f>IF(L21=0,0,('E - Change Order Details '!V21+'E - Change Order Details '!X21)/L21)</f>
        <v>0</v>
      </c>
      <c r="S21" s="263"/>
      <c r="T21" s="280">
        <f>'E - Change Order Details '!V21+'E - Change Order Details '!X21</f>
        <v>0</v>
      </c>
      <c r="U21" s="239"/>
      <c r="V21" s="239"/>
      <c r="W21" s="263"/>
      <c r="X21" s="262">
        <f>'E - Change Order Details '!V21</f>
        <v>0</v>
      </c>
      <c r="Y21" s="263"/>
      <c r="Z21" s="262">
        <f>'E - Change Order Details '!X21</f>
        <v>0</v>
      </c>
      <c r="AA21" s="263"/>
      <c r="AB21" s="71"/>
      <c r="AC21" s="71"/>
      <c r="AD21" s="71"/>
      <c r="AE21" s="71"/>
      <c r="AF21" s="71"/>
      <c r="AG21" s="71"/>
      <c r="AH21" s="71"/>
      <c r="AI21" s="71"/>
      <c r="AJ21" s="71"/>
      <c r="AK21" s="71"/>
      <c r="AL21" s="71"/>
    </row>
    <row r="22" spans="1:38" ht="12.75" customHeight="1" x14ac:dyDescent="0.2">
      <c r="A22" s="4"/>
      <c r="B22" s="3"/>
      <c r="C22" s="4"/>
      <c r="D22" s="325"/>
      <c r="E22" s="225"/>
      <c r="F22" s="225"/>
      <c r="G22" s="315"/>
      <c r="H22" s="278"/>
      <c r="I22" s="231"/>
      <c r="J22" s="278"/>
      <c r="K22" s="231"/>
      <c r="L22" s="280">
        <f t="shared" si="0"/>
        <v>0</v>
      </c>
      <c r="M22" s="239"/>
      <c r="N22" s="263"/>
      <c r="O22" s="107"/>
      <c r="P22" s="323">
        <f>IF('E - Change Order Details '!P22+'E - Change Order Details '!R22=0,0,IF(L22=0,0,('E - Change Order Details '!P22+'E - Change Order Details '!R22)/L22))</f>
        <v>0</v>
      </c>
      <c r="Q22" s="263"/>
      <c r="R22" s="323">
        <f>IF(L22=0,0,('E - Change Order Details '!V22+'E - Change Order Details '!X22)/L22)</f>
        <v>0</v>
      </c>
      <c r="S22" s="263"/>
      <c r="T22" s="280">
        <f>'E - Change Order Details '!V22+'E - Change Order Details '!X22</f>
        <v>0</v>
      </c>
      <c r="U22" s="239"/>
      <c r="V22" s="239"/>
      <c r="W22" s="263"/>
      <c r="X22" s="262">
        <f>'E - Change Order Details '!V22</f>
        <v>0</v>
      </c>
      <c r="Y22" s="263"/>
      <c r="Z22" s="262">
        <f>'E - Change Order Details '!X22</f>
        <v>0</v>
      </c>
      <c r="AA22" s="263"/>
      <c r="AB22" s="71"/>
      <c r="AC22" s="71"/>
      <c r="AD22" s="71"/>
      <c r="AE22" s="71"/>
      <c r="AF22" s="71"/>
      <c r="AG22" s="71"/>
      <c r="AH22" s="71"/>
      <c r="AI22" s="71"/>
      <c r="AJ22" s="71"/>
      <c r="AK22" s="71"/>
      <c r="AL22" s="71"/>
    </row>
    <row r="23" spans="1:38" ht="12.75" customHeight="1" x14ac:dyDescent="0.2">
      <c r="A23" s="4"/>
      <c r="B23" s="3"/>
      <c r="C23" s="4"/>
      <c r="D23" s="325"/>
      <c r="E23" s="225"/>
      <c r="F23" s="225"/>
      <c r="G23" s="315"/>
      <c r="H23" s="278"/>
      <c r="I23" s="231"/>
      <c r="J23" s="278"/>
      <c r="K23" s="231"/>
      <c r="L23" s="280">
        <f t="shared" si="0"/>
        <v>0</v>
      </c>
      <c r="M23" s="239"/>
      <c r="N23" s="263"/>
      <c r="O23" s="107"/>
      <c r="P23" s="323">
        <f>IF('E - Change Order Details '!P23+'E - Change Order Details '!R23=0,0,IF(L23=0,0,('E - Change Order Details '!P23+'E - Change Order Details '!R23)/L23))</f>
        <v>0</v>
      </c>
      <c r="Q23" s="263"/>
      <c r="R23" s="323">
        <f>IF(L23=0,0,('E - Change Order Details '!V23+'E - Change Order Details '!X23)/L23)</f>
        <v>0</v>
      </c>
      <c r="S23" s="263"/>
      <c r="T23" s="280">
        <f>'E - Change Order Details '!V23+'E - Change Order Details '!X23</f>
        <v>0</v>
      </c>
      <c r="U23" s="239"/>
      <c r="V23" s="239"/>
      <c r="W23" s="263"/>
      <c r="X23" s="262">
        <f>'E - Change Order Details '!V23</f>
        <v>0</v>
      </c>
      <c r="Y23" s="263"/>
      <c r="Z23" s="262">
        <f>'E - Change Order Details '!X23</f>
        <v>0</v>
      </c>
      <c r="AA23" s="263"/>
      <c r="AB23" s="71"/>
      <c r="AC23" s="71"/>
      <c r="AD23" s="71"/>
      <c r="AE23" s="71"/>
      <c r="AF23" s="71"/>
      <c r="AG23" s="71"/>
      <c r="AH23" s="71"/>
      <c r="AI23" s="71"/>
      <c r="AJ23" s="71"/>
      <c r="AK23" s="71"/>
      <c r="AL23" s="71"/>
    </row>
    <row r="24" spans="1:38" ht="12.75" customHeight="1" x14ac:dyDescent="0.2">
      <c r="A24" s="4"/>
      <c r="B24" s="3"/>
      <c r="C24" s="4"/>
      <c r="D24" s="325"/>
      <c r="E24" s="225"/>
      <c r="F24" s="225"/>
      <c r="G24" s="315"/>
      <c r="H24" s="278"/>
      <c r="I24" s="231"/>
      <c r="J24" s="278"/>
      <c r="K24" s="231"/>
      <c r="L24" s="280">
        <f t="shared" si="0"/>
        <v>0</v>
      </c>
      <c r="M24" s="239"/>
      <c r="N24" s="263"/>
      <c r="O24" s="107"/>
      <c r="P24" s="323">
        <f>IF('E - Change Order Details '!P24+'E - Change Order Details '!R24=0,0,IF(L24=0,0,('E - Change Order Details '!P24+'E - Change Order Details '!R24)/L24))</f>
        <v>0</v>
      </c>
      <c r="Q24" s="263"/>
      <c r="R24" s="323">
        <f>IF(L24=0,0,('E - Change Order Details '!V24+'E - Change Order Details '!X24)/L24)</f>
        <v>0</v>
      </c>
      <c r="S24" s="263"/>
      <c r="T24" s="280">
        <f>'E - Change Order Details '!V24+'E - Change Order Details '!X24</f>
        <v>0</v>
      </c>
      <c r="U24" s="239"/>
      <c r="V24" s="239"/>
      <c r="W24" s="263"/>
      <c r="X24" s="262">
        <f>'E - Change Order Details '!V24</f>
        <v>0</v>
      </c>
      <c r="Y24" s="263"/>
      <c r="Z24" s="262">
        <f>'E - Change Order Details '!X24</f>
        <v>0</v>
      </c>
      <c r="AA24" s="263"/>
      <c r="AB24" s="71"/>
      <c r="AC24" s="71"/>
      <c r="AD24" s="71"/>
      <c r="AE24" s="71"/>
      <c r="AF24" s="71"/>
      <c r="AG24" s="71"/>
      <c r="AH24" s="71"/>
      <c r="AI24" s="71"/>
      <c r="AJ24" s="71"/>
      <c r="AK24" s="71"/>
      <c r="AL24" s="71"/>
    </row>
    <row r="25" spans="1:38" ht="12.75" customHeight="1" x14ac:dyDescent="0.2">
      <c r="A25" s="4"/>
      <c r="B25" s="3"/>
      <c r="C25" s="4"/>
      <c r="D25" s="325"/>
      <c r="E25" s="225"/>
      <c r="F25" s="225"/>
      <c r="G25" s="315"/>
      <c r="H25" s="278"/>
      <c r="I25" s="231"/>
      <c r="J25" s="278"/>
      <c r="K25" s="231"/>
      <c r="L25" s="280">
        <f t="shared" si="0"/>
        <v>0</v>
      </c>
      <c r="M25" s="239"/>
      <c r="N25" s="263"/>
      <c r="O25" s="107"/>
      <c r="P25" s="323">
        <f>IF('E - Change Order Details '!P25+'E - Change Order Details '!R25=0,0,IF(L25=0,0,('E - Change Order Details '!P25+'E - Change Order Details '!R25)/L25))</f>
        <v>0</v>
      </c>
      <c r="Q25" s="263"/>
      <c r="R25" s="323">
        <f>IF(L25=0,0,('E - Change Order Details '!V25+'E - Change Order Details '!X25)/L25)</f>
        <v>0</v>
      </c>
      <c r="S25" s="263"/>
      <c r="T25" s="280">
        <f>'E - Change Order Details '!V25+'E - Change Order Details '!X25</f>
        <v>0</v>
      </c>
      <c r="U25" s="239"/>
      <c r="V25" s="239"/>
      <c r="W25" s="263"/>
      <c r="X25" s="262">
        <f>'E - Change Order Details '!V25</f>
        <v>0</v>
      </c>
      <c r="Y25" s="263"/>
      <c r="Z25" s="262">
        <f>'E - Change Order Details '!X25</f>
        <v>0</v>
      </c>
      <c r="AA25" s="263"/>
      <c r="AB25" s="71"/>
      <c r="AC25" s="71"/>
      <c r="AD25" s="71"/>
      <c r="AE25" s="71"/>
      <c r="AF25" s="71"/>
      <c r="AG25" s="71"/>
      <c r="AH25" s="71"/>
      <c r="AI25" s="71"/>
      <c r="AJ25" s="71"/>
      <c r="AK25" s="71"/>
      <c r="AL25" s="71"/>
    </row>
    <row r="26" spans="1:38" ht="12.75" customHeight="1" x14ac:dyDescent="0.2">
      <c r="A26" s="4"/>
      <c r="B26" s="3"/>
      <c r="C26" s="4"/>
      <c r="D26" s="325"/>
      <c r="E26" s="225"/>
      <c r="F26" s="225"/>
      <c r="G26" s="315"/>
      <c r="H26" s="278"/>
      <c r="I26" s="231"/>
      <c r="J26" s="278"/>
      <c r="K26" s="231"/>
      <c r="L26" s="280">
        <f t="shared" si="0"/>
        <v>0</v>
      </c>
      <c r="M26" s="239"/>
      <c r="N26" s="263"/>
      <c r="O26" s="107"/>
      <c r="P26" s="323">
        <f>IF('E - Change Order Details '!P26+'E - Change Order Details '!R26=0,0,IF(L26=0,0,('E - Change Order Details '!P26+'E - Change Order Details '!R26)/L26))</f>
        <v>0</v>
      </c>
      <c r="Q26" s="263"/>
      <c r="R26" s="323">
        <f>IF(L26=0,0,('E - Change Order Details '!V26+'E - Change Order Details '!X26)/L26)</f>
        <v>0</v>
      </c>
      <c r="S26" s="263"/>
      <c r="T26" s="280">
        <f>'E - Change Order Details '!V26+'E - Change Order Details '!X26</f>
        <v>0</v>
      </c>
      <c r="U26" s="239"/>
      <c r="V26" s="239"/>
      <c r="W26" s="263"/>
      <c r="X26" s="262">
        <f>'E - Change Order Details '!V26</f>
        <v>0</v>
      </c>
      <c r="Y26" s="263"/>
      <c r="Z26" s="262">
        <f>'E - Change Order Details '!X26</f>
        <v>0</v>
      </c>
      <c r="AA26" s="263"/>
      <c r="AB26" s="71"/>
      <c r="AC26" s="71"/>
      <c r="AD26" s="71"/>
      <c r="AE26" s="71"/>
      <c r="AF26" s="71"/>
      <c r="AG26" s="71"/>
      <c r="AH26" s="71"/>
      <c r="AI26" s="71"/>
      <c r="AJ26" s="71"/>
      <c r="AK26" s="71"/>
      <c r="AL26" s="71"/>
    </row>
    <row r="27" spans="1:38" ht="12.75" customHeight="1" x14ac:dyDescent="0.2">
      <c r="A27" s="4"/>
      <c r="B27" s="3"/>
      <c r="C27" s="4"/>
      <c r="D27" s="325"/>
      <c r="E27" s="225"/>
      <c r="F27" s="225"/>
      <c r="G27" s="315"/>
      <c r="H27" s="278"/>
      <c r="I27" s="231"/>
      <c r="J27" s="278"/>
      <c r="K27" s="231"/>
      <c r="L27" s="280">
        <f t="shared" si="0"/>
        <v>0</v>
      </c>
      <c r="M27" s="239"/>
      <c r="N27" s="263"/>
      <c r="O27" s="107"/>
      <c r="P27" s="323">
        <f>IF('E - Change Order Details '!P27+'E - Change Order Details '!R27=0,0,IF(L27=0,0,('E - Change Order Details '!P27+'E - Change Order Details '!R27)/L27))</f>
        <v>0</v>
      </c>
      <c r="Q27" s="263"/>
      <c r="R27" s="323">
        <f>IF(L27=0,0,('E - Change Order Details '!V27+'E - Change Order Details '!X27)/L27)</f>
        <v>0</v>
      </c>
      <c r="S27" s="263"/>
      <c r="T27" s="280">
        <f>'E - Change Order Details '!V27+'E - Change Order Details '!X27</f>
        <v>0</v>
      </c>
      <c r="U27" s="239"/>
      <c r="V27" s="239"/>
      <c r="W27" s="263"/>
      <c r="X27" s="262">
        <f>'E - Change Order Details '!V27</f>
        <v>0</v>
      </c>
      <c r="Y27" s="263"/>
      <c r="Z27" s="262">
        <f>'E - Change Order Details '!X27</f>
        <v>0</v>
      </c>
      <c r="AA27" s="263"/>
      <c r="AB27" s="71"/>
      <c r="AC27" s="71"/>
      <c r="AD27" s="71"/>
      <c r="AE27" s="71"/>
      <c r="AF27" s="71"/>
      <c r="AG27" s="71"/>
      <c r="AH27" s="71"/>
      <c r="AI27" s="71"/>
      <c r="AJ27" s="71"/>
      <c r="AK27" s="71"/>
      <c r="AL27" s="71"/>
    </row>
    <row r="28" spans="1:38" ht="12.75" customHeight="1" x14ac:dyDescent="0.2">
      <c r="A28" s="4"/>
      <c r="B28" s="3"/>
      <c r="C28" s="4"/>
      <c r="D28" s="325"/>
      <c r="E28" s="225"/>
      <c r="F28" s="225"/>
      <c r="G28" s="315"/>
      <c r="H28" s="278"/>
      <c r="I28" s="231"/>
      <c r="J28" s="278"/>
      <c r="K28" s="231"/>
      <c r="L28" s="280">
        <f t="shared" si="0"/>
        <v>0</v>
      </c>
      <c r="M28" s="239"/>
      <c r="N28" s="263"/>
      <c r="O28" s="107"/>
      <c r="P28" s="323">
        <f>IF('E - Change Order Details '!P28+'E - Change Order Details '!R28=0,0,IF(L28=0,0,('E - Change Order Details '!P28+'E - Change Order Details '!R28)/L28))</f>
        <v>0</v>
      </c>
      <c r="Q28" s="263"/>
      <c r="R28" s="323">
        <f>IF(L28=0,0,('E - Change Order Details '!V28+'E - Change Order Details '!X28)/L28)</f>
        <v>0</v>
      </c>
      <c r="S28" s="263"/>
      <c r="T28" s="280">
        <f>'E - Change Order Details '!V28+'E - Change Order Details '!X28</f>
        <v>0</v>
      </c>
      <c r="U28" s="239"/>
      <c r="V28" s="239"/>
      <c r="W28" s="263"/>
      <c r="X28" s="262">
        <f>'E - Change Order Details '!V28</f>
        <v>0</v>
      </c>
      <c r="Y28" s="263"/>
      <c r="Z28" s="262">
        <f>'E - Change Order Details '!X28</f>
        <v>0</v>
      </c>
      <c r="AA28" s="263"/>
      <c r="AB28" s="71"/>
      <c r="AC28" s="71"/>
      <c r="AD28" s="71"/>
      <c r="AE28" s="71"/>
      <c r="AF28" s="71"/>
      <c r="AG28" s="71"/>
      <c r="AH28" s="71"/>
      <c r="AI28" s="71"/>
      <c r="AJ28" s="71"/>
      <c r="AK28" s="71"/>
      <c r="AL28" s="71"/>
    </row>
    <row r="29" spans="1:38" ht="12.75" customHeight="1" x14ac:dyDescent="0.2">
      <c r="A29" s="4"/>
      <c r="B29" s="3"/>
      <c r="C29" s="4"/>
      <c r="D29" s="325"/>
      <c r="E29" s="225"/>
      <c r="F29" s="225"/>
      <c r="G29" s="315"/>
      <c r="H29" s="278"/>
      <c r="I29" s="231"/>
      <c r="J29" s="278"/>
      <c r="K29" s="231"/>
      <c r="L29" s="280">
        <f t="shared" si="0"/>
        <v>0</v>
      </c>
      <c r="M29" s="239"/>
      <c r="N29" s="263"/>
      <c r="O29" s="107"/>
      <c r="P29" s="323">
        <f>IF('E - Change Order Details '!P29+'E - Change Order Details '!R29=0,0,IF(L29=0,0,('E - Change Order Details '!P29+'E - Change Order Details '!R29)/L29))</f>
        <v>0</v>
      </c>
      <c r="Q29" s="263"/>
      <c r="R29" s="323">
        <f>IF(L29=0,0,('E - Change Order Details '!V29+'E - Change Order Details '!X29)/L29)</f>
        <v>0</v>
      </c>
      <c r="S29" s="263"/>
      <c r="T29" s="280">
        <f>'E - Change Order Details '!V29+'E - Change Order Details '!X29</f>
        <v>0</v>
      </c>
      <c r="U29" s="239"/>
      <c r="V29" s="239"/>
      <c r="W29" s="263"/>
      <c r="X29" s="262">
        <f>'E - Change Order Details '!V29</f>
        <v>0</v>
      </c>
      <c r="Y29" s="263"/>
      <c r="Z29" s="262">
        <f>'E - Change Order Details '!X29</f>
        <v>0</v>
      </c>
      <c r="AA29" s="263"/>
      <c r="AB29" s="71"/>
      <c r="AC29" s="71"/>
      <c r="AD29" s="71"/>
      <c r="AE29" s="71"/>
      <c r="AF29" s="71"/>
      <c r="AG29" s="71"/>
      <c r="AH29" s="71"/>
      <c r="AI29" s="71"/>
      <c r="AJ29" s="71"/>
      <c r="AK29" s="71"/>
      <c r="AL29" s="71"/>
    </row>
    <row r="30" spans="1:38" ht="12.75" customHeight="1" x14ac:dyDescent="0.2">
      <c r="A30" s="4"/>
      <c r="B30" s="3"/>
      <c r="C30" s="4"/>
      <c r="D30" s="325"/>
      <c r="E30" s="225"/>
      <c r="F30" s="225"/>
      <c r="G30" s="315"/>
      <c r="H30" s="278"/>
      <c r="I30" s="231"/>
      <c r="J30" s="278"/>
      <c r="K30" s="231"/>
      <c r="L30" s="280">
        <f t="shared" si="0"/>
        <v>0</v>
      </c>
      <c r="M30" s="239"/>
      <c r="N30" s="263"/>
      <c r="O30" s="107"/>
      <c r="P30" s="323">
        <f>IF('E - Change Order Details '!P30+'E - Change Order Details '!R30=0,0,IF(L30=0,0,('E - Change Order Details '!P30+'E - Change Order Details '!R30)/L30))</f>
        <v>0</v>
      </c>
      <c r="Q30" s="263"/>
      <c r="R30" s="323">
        <f>IF(L30=0,0,('E - Change Order Details '!V30+'E - Change Order Details '!X30)/L30)</f>
        <v>0</v>
      </c>
      <c r="S30" s="263"/>
      <c r="T30" s="280">
        <f>'E - Change Order Details '!V30+'E - Change Order Details '!X30</f>
        <v>0</v>
      </c>
      <c r="U30" s="239"/>
      <c r="V30" s="239"/>
      <c r="W30" s="263"/>
      <c r="X30" s="262">
        <f>'E - Change Order Details '!V30</f>
        <v>0</v>
      </c>
      <c r="Y30" s="263"/>
      <c r="Z30" s="262">
        <f>'E - Change Order Details '!X30</f>
        <v>0</v>
      </c>
      <c r="AA30" s="263"/>
      <c r="AB30" s="71"/>
      <c r="AC30" s="71"/>
      <c r="AD30" s="71"/>
      <c r="AE30" s="71"/>
      <c r="AF30" s="71"/>
      <c r="AG30" s="71"/>
      <c r="AH30" s="71"/>
      <c r="AI30" s="71"/>
      <c r="AJ30" s="71"/>
      <c r="AK30" s="71"/>
      <c r="AL30" s="71"/>
    </row>
    <row r="31" spans="1:38" ht="12.75" customHeight="1" x14ac:dyDescent="0.2">
      <c r="A31" s="4"/>
      <c r="B31" s="3"/>
      <c r="C31" s="4"/>
      <c r="D31" s="325"/>
      <c r="E31" s="225"/>
      <c r="F31" s="225"/>
      <c r="G31" s="315"/>
      <c r="H31" s="278"/>
      <c r="I31" s="231"/>
      <c r="J31" s="278"/>
      <c r="K31" s="231"/>
      <c r="L31" s="280">
        <f t="shared" si="0"/>
        <v>0</v>
      </c>
      <c r="M31" s="239"/>
      <c r="N31" s="263"/>
      <c r="O31" s="107"/>
      <c r="P31" s="323">
        <f>IF('E - Change Order Details '!P31+'E - Change Order Details '!R31=0,0,IF(L31=0,0,('E - Change Order Details '!P31+'E - Change Order Details '!R31)/L31))</f>
        <v>0</v>
      </c>
      <c r="Q31" s="263"/>
      <c r="R31" s="323">
        <f>IF(L31=0,0,('E - Change Order Details '!V31+'E - Change Order Details '!X31)/L31)</f>
        <v>0</v>
      </c>
      <c r="S31" s="263"/>
      <c r="T31" s="280">
        <f>'E - Change Order Details '!V31+'E - Change Order Details '!X31</f>
        <v>0</v>
      </c>
      <c r="U31" s="239"/>
      <c r="V31" s="239"/>
      <c r="W31" s="263"/>
      <c r="X31" s="262">
        <f>'E - Change Order Details '!V31</f>
        <v>0</v>
      </c>
      <c r="Y31" s="263"/>
      <c r="Z31" s="262">
        <f>'E - Change Order Details '!X31</f>
        <v>0</v>
      </c>
      <c r="AA31" s="263"/>
      <c r="AB31" s="71"/>
      <c r="AC31" s="71"/>
      <c r="AD31" s="71"/>
      <c r="AE31" s="71"/>
      <c r="AF31" s="71"/>
      <c r="AG31" s="71"/>
      <c r="AH31" s="71"/>
      <c r="AI31" s="71"/>
      <c r="AJ31" s="71"/>
      <c r="AK31" s="71"/>
      <c r="AL31" s="71"/>
    </row>
    <row r="32" spans="1:38" ht="12.75" customHeight="1" x14ac:dyDescent="0.2">
      <c r="A32" s="4"/>
      <c r="B32" s="3"/>
      <c r="C32" s="4"/>
      <c r="D32" s="325"/>
      <c r="E32" s="225"/>
      <c r="F32" s="225"/>
      <c r="G32" s="315"/>
      <c r="H32" s="278"/>
      <c r="I32" s="231"/>
      <c r="J32" s="278"/>
      <c r="K32" s="231"/>
      <c r="L32" s="280">
        <f t="shared" si="0"/>
        <v>0</v>
      </c>
      <c r="M32" s="239"/>
      <c r="N32" s="263"/>
      <c r="O32" s="107"/>
      <c r="P32" s="323">
        <f>IF('E - Change Order Details '!P32+'E - Change Order Details '!R32=0,0,IF(L32=0,0,('E - Change Order Details '!P32+'E - Change Order Details '!R32)/L32))</f>
        <v>0</v>
      </c>
      <c r="Q32" s="263"/>
      <c r="R32" s="323">
        <f>IF(L32=0,0,('E - Change Order Details '!V32+'E - Change Order Details '!X32)/L32)</f>
        <v>0</v>
      </c>
      <c r="S32" s="263"/>
      <c r="T32" s="280">
        <f>'E - Change Order Details '!V32+'E - Change Order Details '!X32</f>
        <v>0</v>
      </c>
      <c r="U32" s="239"/>
      <c r="V32" s="239"/>
      <c r="W32" s="263"/>
      <c r="X32" s="262">
        <f>'E - Change Order Details '!V32</f>
        <v>0</v>
      </c>
      <c r="Y32" s="263"/>
      <c r="Z32" s="262">
        <f>'E - Change Order Details '!X32</f>
        <v>0</v>
      </c>
      <c r="AA32" s="263"/>
      <c r="AB32" s="71"/>
      <c r="AC32" s="71"/>
      <c r="AD32" s="71"/>
      <c r="AE32" s="71"/>
      <c r="AF32" s="71"/>
      <c r="AG32" s="71"/>
      <c r="AH32" s="71"/>
      <c r="AI32" s="71"/>
      <c r="AJ32" s="71"/>
      <c r="AK32" s="71"/>
      <c r="AL32" s="71"/>
    </row>
    <row r="33" spans="1:38" ht="12.75" customHeight="1" x14ac:dyDescent="0.2">
      <c r="A33" s="4"/>
      <c r="B33" s="3"/>
      <c r="C33" s="4"/>
      <c r="D33" s="325"/>
      <c r="E33" s="225"/>
      <c r="F33" s="225"/>
      <c r="G33" s="315"/>
      <c r="H33" s="278"/>
      <c r="I33" s="231"/>
      <c r="J33" s="278"/>
      <c r="K33" s="231"/>
      <c r="L33" s="280">
        <f t="shared" si="0"/>
        <v>0</v>
      </c>
      <c r="M33" s="239"/>
      <c r="N33" s="263"/>
      <c r="O33" s="107"/>
      <c r="P33" s="323">
        <f>IF('E - Change Order Details '!P33+'E - Change Order Details '!R33=0,0,IF(L33=0,0,('E - Change Order Details '!P33+'E - Change Order Details '!R33)/L33))</f>
        <v>0</v>
      </c>
      <c r="Q33" s="263"/>
      <c r="R33" s="323">
        <f>IF(L33=0,0,('E - Change Order Details '!V33+'E - Change Order Details '!X33)/L33)</f>
        <v>0</v>
      </c>
      <c r="S33" s="263"/>
      <c r="T33" s="280">
        <f>'E - Change Order Details '!V33+'E - Change Order Details '!X33</f>
        <v>0</v>
      </c>
      <c r="U33" s="239"/>
      <c r="V33" s="239"/>
      <c r="W33" s="263"/>
      <c r="X33" s="262">
        <f>'E - Change Order Details '!V33</f>
        <v>0</v>
      </c>
      <c r="Y33" s="263"/>
      <c r="Z33" s="262">
        <f>'E - Change Order Details '!X33</f>
        <v>0</v>
      </c>
      <c r="AA33" s="263"/>
      <c r="AB33" s="71"/>
      <c r="AC33" s="71"/>
      <c r="AD33" s="71"/>
      <c r="AE33" s="71"/>
      <c r="AF33" s="71"/>
      <c r="AG33" s="71"/>
      <c r="AH33" s="71"/>
      <c r="AI33" s="71"/>
      <c r="AJ33" s="71"/>
      <c r="AK33" s="71"/>
      <c r="AL33" s="71"/>
    </row>
    <row r="34" spans="1:38" ht="12.75" customHeight="1" x14ac:dyDescent="0.2">
      <c r="A34" s="4"/>
      <c r="B34" s="5"/>
      <c r="C34" s="4"/>
      <c r="D34" s="325"/>
      <c r="E34" s="225"/>
      <c r="F34" s="225"/>
      <c r="G34" s="315"/>
      <c r="H34" s="278"/>
      <c r="I34" s="231"/>
      <c r="J34" s="278"/>
      <c r="K34" s="231"/>
      <c r="L34" s="306">
        <f t="shared" si="0"/>
        <v>0</v>
      </c>
      <c r="M34" s="303"/>
      <c r="N34" s="304"/>
      <c r="O34" s="109"/>
      <c r="P34" s="323">
        <f>IF('E - Change Order Details '!P34+'E - Change Order Details '!R34=0,0,IF(L34=0,0,('E - Change Order Details '!P34+'E - Change Order Details '!R34)/L34))</f>
        <v>0</v>
      </c>
      <c r="Q34" s="263"/>
      <c r="R34" s="323">
        <f>IF(L34=0,0,('E - Change Order Details '!V34+'E - Change Order Details '!X34)/L34)</f>
        <v>0</v>
      </c>
      <c r="S34" s="263"/>
      <c r="T34" s="280">
        <f>'E - Change Order Details '!V34+'E - Change Order Details '!X34</f>
        <v>0</v>
      </c>
      <c r="U34" s="239"/>
      <c r="V34" s="239"/>
      <c r="W34" s="263"/>
      <c r="X34" s="262">
        <f>'E - Change Order Details '!V34</f>
        <v>0</v>
      </c>
      <c r="Y34" s="263"/>
      <c r="Z34" s="262">
        <f>'E - Change Order Details '!X34</f>
        <v>0</v>
      </c>
      <c r="AA34" s="263"/>
      <c r="AB34" s="71"/>
      <c r="AC34" s="71"/>
      <c r="AD34" s="71"/>
      <c r="AE34" s="71"/>
      <c r="AF34" s="71"/>
      <c r="AG34" s="71"/>
      <c r="AH34" s="71"/>
      <c r="AI34" s="71"/>
      <c r="AJ34" s="71"/>
      <c r="AK34" s="71"/>
      <c r="AL34" s="71"/>
    </row>
    <row r="35" spans="1:38" ht="12.75" customHeight="1" x14ac:dyDescent="0.2">
      <c r="A35" s="295" t="s">
        <v>158</v>
      </c>
      <c r="B35" s="296"/>
      <c r="C35" s="296"/>
      <c r="D35" s="296"/>
      <c r="E35" s="296"/>
      <c r="F35" s="296"/>
      <c r="G35" s="267"/>
      <c r="H35" s="307">
        <f>SUM(H12:H34)</f>
        <v>0</v>
      </c>
      <c r="I35" s="267"/>
      <c r="J35" s="307">
        <f>SUM(J12:J34)</f>
        <v>0</v>
      </c>
      <c r="K35" s="267"/>
      <c r="L35" s="307">
        <f t="shared" si="0"/>
        <v>0</v>
      </c>
      <c r="M35" s="296"/>
      <c r="N35" s="267"/>
      <c r="O35" s="110"/>
      <c r="P35" s="328"/>
      <c r="Q35" s="290"/>
      <c r="R35" s="290"/>
      <c r="S35" s="290"/>
      <c r="T35" s="290"/>
      <c r="U35" s="290"/>
      <c r="V35" s="290"/>
      <c r="W35" s="291"/>
      <c r="X35" s="307">
        <f>SUM(X12:X34)</f>
        <v>0</v>
      </c>
      <c r="Y35" s="267"/>
      <c r="Z35" s="307">
        <f>SUM(Z12:Z34)</f>
        <v>0</v>
      </c>
      <c r="AA35" s="267"/>
      <c r="AB35" s="71"/>
      <c r="AC35" s="71"/>
      <c r="AD35" s="71"/>
      <c r="AE35" s="71"/>
      <c r="AF35" s="71"/>
      <c r="AG35" s="71"/>
      <c r="AH35" s="71"/>
      <c r="AI35" s="71"/>
      <c r="AJ35" s="71"/>
      <c r="AK35" s="71"/>
      <c r="AL35" s="71"/>
    </row>
    <row r="36" spans="1:38" ht="13.5" customHeight="1" x14ac:dyDescent="0.2">
      <c r="A36" s="330" t="str">
        <f>IF(COSLastPage=AB7,"Grand Total Final Sheet Only","")</f>
        <v/>
      </c>
      <c r="B36" s="202"/>
      <c r="C36" s="202"/>
      <c r="D36" s="202"/>
      <c r="E36" s="202"/>
      <c r="F36" s="202"/>
      <c r="G36" s="269"/>
      <c r="H36" s="268">
        <f>IF(COSLastPage=AB7,H104,0)</f>
        <v>0</v>
      </c>
      <c r="I36" s="269"/>
      <c r="J36" s="268">
        <f>IF(COSLastPage=AB7,J104,0)</f>
        <v>0</v>
      </c>
      <c r="K36" s="269"/>
      <c r="L36" s="317">
        <f>IF(COSLastPage=AB7,L104,0)</f>
        <v>0</v>
      </c>
      <c r="M36" s="202"/>
      <c r="N36" s="269"/>
      <c r="O36" s="111"/>
      <c r="P36" s="292"/>
      <c r="Q36" s="186"/>
      <c r="R36" s="186"/>
      <c r="S36" s="186"/>
      <c r="T36" s="186"/>
      <c r="U36" s="186"/>
      <c r="V36" s="186"/>
      <c r="W36" s="293"/>
      <c r="X36" s="317">
        <f>IF(COSLastPage=AB7,$X$104,0)</f>
        <v>0</v>
      </c>
      <c r="Y36" s="269"/>
      <c r="Z36" s="317">
        <f>IF(COSLastPage=AB7,$Z$104,0)</f>
        <v>0</v>
      </c>
      <c r="AA36" s="269"/>
      <c r="AB36" s="71"/>
      <c r="AC36" s="71"/>
      <c r="AD36" s="71"/>
      <c r="AE36" s="71"/>
      <c r="AF36" s="71"/>
      <c r="AG36" s="71"/>
      <c r="AH36" s="71"/>
      <c r="AI36" s="71"/>
      <c r="AJ36" s="71"/>
      <c r="AK36" s="71"/>
      <c r="AL36" s="71"/>
    </row>
    <row r="37" spans="1:38" ht="13.5" customHeight="1" x14ac:dyDescent="0.2">
      <c r="A37" s="24" t="str">
        <f>FormNumber</f>
        <v>F330-02</v>
      </c>
      <c r="B37" s="73"/>
      <c r="C37" s="73"/>
      <c r="D37" s="73"/>
      <c r="E37" s="73"/>
      <c r="F37" s="73"/>
      <c r="G37" s="73"/>
      <c r="H37" s="62"/>
      <c r="I37" s="62"/>
      <c r="J37" s="62"/>
      <c r="K37" s="282" t="str">
        <f>FormVersion</f>
        <v>2015-SEP</v>
      </c>
      <c r="L37" s="191"/>
      <c r="M37" s="191"/>
      <c r="N37" s="191"/>
      <c r="O37" s="112"/>
      <c r="P37" s="65"/>
      <c r="Q37" s="65"/>
      <c r="R37" s="65"/>
      <c r="S37" s="65"/>
      <c r="T37" s="65"/>
      <c r="U37" s="65"/>
      <c r="V37" s="65"/>
      <c r="W37" s="65"/>
      <c r="X37" s="113"/>
      <c r="Y37" s="113"/>
      <c r="Z37" s="113"/>
      <c r="AA37" s="64" t="str">
        <f>"Section D - Change Order Summary, Page "&amp;AB7&amp;" of "&amp;COSLastPage</f>
        <v>Section D - Change Order Summary, Page 1 of 0</v>
      </c>
      <c r="AB37" s="71"/>
      <c r="AC37" s="71"/>
      <c r="AD37" s="71"/>
      <c r="AE37" s="71"/>
      <c r="AF37" s="71"/>
      <c r="AG37" s="71"/>
      <c r="AH37" s="71"/>
      <c r="AI37" s="71"/>
      <c r="AJ37" s="71"/>
      <c r="AK37" s="71"/>
      <c r="AL37" s="71"/>
    </row>
    <row r="38" spans="1:38" ht="17.25" customHeight="1" x14ac:dyDescent="0.25">
      <c r="A38" s="98" t="s">
        <v>110</v>
      </c>
      <c r="B38" s="65"/>
      <c r="C38" s="65"/>
      <c r="D38" s="65"/>
      <c r="E38" s="65"/>
      <c r="F38" s="298">
        <f>ContractorName</f>
        <v>0</v>
      </c>
      <c r="G38" s="205"/>
      <c r="H38" s="205"/>
      <c r="I38" s="205"/>
      <c r="J38" s="205"/>
      <c r="K38" s="205"/>
      <c r="L38" s="47"/>
      <c r="M38" s="65" t="s">
        <v>57</v>
      </c>
      <c r="N38" s="65"/>
      <c r="O38" s="65"/>
      <c r="P38" s="65"/>
      <c r="Q38" s="65"/>
      <c r="R38" s="276">
        <f>ContractNumber</f>
        <v>0</v>
      </c>
      <c r="S38" s="205"/>
      <c r="T38" s="205"/>
      <c r="U38" s="205"/>
      <c r="V38" s="205"/>
      <c r="W38" s="65"/>
      <c r="X38" s="22" t="s">
        <v>173</v>
      </c>
      <c r="Y38" s="22"/>
      <c r="Z38" s="22"/>
      <c r="AA38" s="65"/>
      <c r="AB38" s="65"/>
      <c r="AC38" s="65"/>
      <c r="AD38" s="65"/>
      <c r="AE38" s="65"/>
      <c r="AF38" s="65"/>
      <c r="AG38" s="65"/>
      <c r="AH38" s="65"/>
      <c r="AI38" s="65"/>
      <c r="AJ38" s="65"/>
      <c r="AK38" s="65"/>
      <c r="AL38" s="65"/>
    </row>
    <row r="39" spans="1:38" ht="17.25" customHeight="1" x14ac:dyDescent="0.25">
      <c r="A39" s="98" t="s">
        <v>112</v>
      </c>
      <c r="B39" s="65"/>
      <c r="C39" s="65"/>
      <c r="D39" s="65"/>
      <c r="E39" s="65"/>
      <c r="F39" s="299">
        <f>ProjectName1</f>
        <v>0</v>
      </c>
      <c r="G39" s="239"/>
      <c r="H39" s="239"/>
      <c r="I39" s="239"/>
      <c r="J39" s="239"/>
      <c r="K39" s="239"/>
      <c r="L39" s="47"/>
      <c r="M39" s="65"/>
      <c r="N39" s="65"/>
      <c r="O39" s="65"/>
      <c r="P39" s="65"/>
      <c r="Q39" s="65"/>
      <c r="R39" s="65"/>
      <c r="S39" s="65"/>
      <c r="T39" s="65"/>
      <c r="U39" s="65"/>
      <c r="V39" s="65"/>
      <c r="W39" s="65"/>
      <c r="X39" s="99" t="s">
        <v>113</v>
      </c>
      <c r="Y39" s="99"/>
      <c r="Z39" s="99"/>
      <c r="AA39" s="65"/>
      <c r="AB39" s="65"/>
      <c r="AC39" s="65"/>
      <c r="AD39" s="65"/>
      <c r="AE39" s="65"/>
      <c r="AF39" s="65"/>
      <c r="AG39" s="65"/>
      <c r="AH39" s="65"/>
      <c r="AI39" s="65"/>
      <c r="AJ39" s="65"/>
      <c r="AK39" s="65"/>
      <c r="AL39" s="65"/>
    </row>
    <row r="40" spans="1:38" ht="17.25" customHeight="1" x14ac:dyDescent="0.2">
      <c r="A40" s="98"/>
      <c r="B40" s="65"/>
      <c r="C40" s="65"/>
      <c r="D40" s="65"/>
      <c r="E40" s="65"/>
      <c r="F40" s="297">
        <f>ProjectName2</f>
        <v>0</v>
      </c>
      <c r="G40" s="239"/>
      <c r="H40" s="239"/>
      <c r="I40" s="239"/>
      <c r="J40" s="239"/>
      <c r="K40" s="239"/>
      <c r="L40" s="71"/>
      <c r="M40" s="65" t="s">
        <v>58</v>
      </c>
      <c r="N40" s="65"/>
      <c r="O40" s="71"/>
      <c r="P40" s="71"/>
      <c r="Q40" s="78"/>
      <c r="R40" s="276">
        <f>AlternateNumber</f>
        <v>0</v>
      </c>
      <c r="S40" s="205"/>
      <c r="T40" s="205"/>
      <c r="U40" s="205"/>
      <c r="V40" s="205"/>
      <c r="W40" s="65"/>
      <c r="X40" s="100" t="s">
        <v>59</v>
      </c>
      <c r="Y40" s="65"/>
      <c r="Z40" s="264">
        <f>RequestNumber</f>
        <v>0</v>
      </c>
      <c r="AA40" s="265"/>
      <c r="AB40" s="65"/>
      <c r="AC40" s="65"/>
      <c r="AD40" s="65"/>
      <c r="AE40" s="65"/>
      <c r="AF40" s="65"/>
      <c r="AG40" s="65"/>
      <c r="AH40" s="65"/>
      <c r="AI40" s="65"/>
      <c r="AJ40" s="65"/>
      <c r="AK40" s="65"/>
      <c r="AL40" s="65"/>
    </row>
    <row r="41" spans="1:38" ht="17.25" customHeight="1" x14ac:dyDescent="0.2">
      <c r="A41" s="98" t="s">
        <v>114</v>
      </c>
      <c r="B41" s="65"/>
      <c r="C41" s="65"/>
      <c r="D41" s="65"/>
      <c r="E41" s="65"/>
      <c r="F41" s="299">
        <f>ProjectLocation</f>
        <v>0</v>
      </c>
      <c r="G41" s="239"/>
      <c r="H41" s="239"/>
      <c r="I41" s="239"/>
      <c r="J41" s="239"/>
      <c r="K41" s="239"/>
      <c r="L41" s="47"/>
      <c r="M41" s="65"/>
      <c r="N41" s="65"/>
      <c r="O41" s="65"/>
      <c r="P41" s="65"/>
      <c r="Q41" s="65"/>
      <c r="R41" s="65"/>
      <c r="S41" s="65"/>
      <c r="T41" s="65"/>
      <c r="U41" s="65"/>
      <c r="V41" s="65"/>
      <c r="W41" s="65"/>
      <c r="X41" s="65" t="s">
        <v>61</v>
      </c>
      <c r="Y41" s="77">
        <f>Y7+1</f>
        <v>3</v>
      </c>
      <c r="Z41" s="43" t="s">
        <v>62</v>
      </c>
      <c r="AA41" s="72">
        <f>LastPage</f>
        <v>1</v>
      </c>
      <c r="AB41" s="36">
        <f>AB7+1</f>
        <v>2</v>
      </c>
      <c r="AC41" s="65"/>
      <c r="AD41" s="65"/>
      <c r="AE41" s="65"/>
      <c r="AF41" s="65"/>
      <c r="AG41" s="65"/>
      <c r="AH41" s="65"/>
      <c r="AI41" s="65"/>
      <c r="AJ41" s="65"/>
      <c r="AK41" s="65"/>
      <c r="AL41" s="65"/>
    </row>
    <row r="42" spans="1:38" ht="13.5" customHeight="1" x14ac:dyDescent="0.2">
      <c r="A42" s="335"/>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65"/>
      <c r="AC42" s="65"/>
      <c r="AD42" s="65"/>
      <c r="AE42" s="65"/>
      <c r="AF42" s="65"/>
      <c r="AG42" s="65"/>
      <c r="AH42" s="65"/>
      <c r="AI42" s="65"/>
      <c r="AJ42" s="65"/>
      <c r="AK42" s="65"/>
      <c r="AL42" s="65"/>
    </row>
    <row r="43" spans="1:38" ht="14.25" customHeight="1" x14ac:dyDescent="0.2">
      <c r="A43" s="102"/>
      <c r="B43" s="68"/>
      <c r="C43" s="80"/>
      <c r="D43" s="190"/>
      <c r="E43" s="191"/>
      <c r="F43" s="191"/>
      <c r="G43" s="287"/>
      <c r="H43" s="274" t="s">
        <v>174</v>
      </c>
      <c r="I43" s="265"/>
      <c r="J43" s="265"/>
      <c r="K43" s="265"/>
      <c r="L43" s="265"/>
      <c r="M43" s="265"/>
      <c r="N43" s="265"/>
      <c r="O43" s="48"/>
      <c r="P43" s="320" t="s">
        <v>118</v>
      </c>
      <c r="Q43" s="265"/>
      <c r="R43" s="265"/>
      <c r="S43" s="265"/>
      <c r="T43" s="265"/>
      <c r="U43" s="265"/>
      <c r="V43" s="265"/>
      <c r="W43" s="265"/>
      <c r="X43" s="265"/>
      <c r="Y43" s="265"/>
      <c r="Z43" s="265"/>
      <c r="AA43" s="275"/>
      <c r="AB43" s="65"/>
      <c r="AC43" s="65"/>
      <c r="AD43" s="65"/>
      <c r="AE43" s="65"/>
      <c r="AF43" s="65"/>
      <c r="AG43" s="65"/>
      <c r="AH43" s="65"/>
      <c r="AI43" s="65"/>
      <c r="AJ43" s="65"/>
      <c r="AK43" s="65"/>
      <c r="AL43" s="65"/>
    </row>
    <row r="44" spans="1:38" ht="12" customHeight="1" x14ac:dyDescent="0.2">
      <c r="A44" s="103" t="s">
        <v>119</v>
      </c>
      <c r="B44" s="104" t="s">
        <v>120</v>
      </c>
      <c r="C44" s="49" t="s">
        <v>116</v>
      </c>
      <c r="D44" s="204" t="s">
        <v>121</v>
      </c>
      <c r="E44" s="205"/>
      <c r="F44" s="205"/>
      <c r="G44" s="205"/>
      <c r="H44" s="273" t="s">
        <v>122</v>
      </c>
      <c r="I44" s="239"/>
      <c r="J44" s="321" t="s">
        <v>123</v>
      </c>
      <c r="K44" s="239"/>
      <c r="L44" s="321" t="s">
        <v>124</v>
      </c>
      <c r="M44" s="239"/>
      <c r="N44" s="263"/>
      <c r="O44" s="105"/>
      <c r="P44" s="204" t="s">
        <v>125</v>
      </c>
      <c r="Q44" s="205"/>
      <c r="R44" s="204" t="s">
        <v>126</v>
      </c>
      <c r="S44" s="205"/>
      <c r="T44" s="321" t="s">
        <v>127</v>
      </c>
      <c r="U44" s="239"/>
      <c r="V44" s="239"/>
      <c r="W44" s="239"/>
      <c r="X44" s="204" t="s">
        <v>128</v>
      </c>
      <c r="Y44" s="205"/>
      <c r="Z44" s="321" t="s">
        <v>129</v>
      </c>
      <c r="AA44" s="263"/>
      <c r="AB44" s="71"/>
      <c r="AC44" s="71"/>
      <c r="AD44" s="71"/>
      <c r="AE44" s="71"/>
      <c r="AF44" s="71"/>
      <c r="AG44" s="71"/>
      <c r="AH44" s="71"/>
      <c r="AI44" s="71"/>
      <c r="AJ44" s="71"/>
      <c r="AK44" s="71"/>
      <c r="AL44" s="71"/>
    </row>
    <row r="45" spans="1:38" ht="27" customHeight="1" x14ac:dyDescent="0.2">
      <c r="A45" s="103" t="s">
        <v>175</v>
      </c>
      <c r="B45" s="115" t="s">
        <v>131</v>
      </c>
      <c r="C45" s="49" t="s">
        <v>132</v>
      </c>
      <c r="D45" s="327" t="s">
        <v>176</v>
      </c>
      <c r="E45" s="205"/>
      <c r="F45" s="205"/>
      <c r="G45" s="261"/>
      <c r="H45" s="322" t="s">
        <v>177</v>
      </c>
      <c r="I45" s="263"/>
      <c r="J45" s="322" t="s">
        <v>178</v>
      </c>
      <c r="K45" s="263"/>
      <c r="L45" s="322" t="s">
        <v>179</v>
      </c>
      <c r="M45" s="239"/>
      <c r="N45" s="263"/>
      <c r="O45" s="106"/>
      <c r="P45" s="322" t="s">
        <v>138</v>
      </c>
      <c r="Q45" s="263"/>
      <c r="R45" s="322" t="s">
        <v>139</v>
      </c>
      <c r="S45" s="263"/>
      <c r="T45" s="322" t="s">
        <v>137</v>
      </c>
      <c r="U45" s="239"/>
      <c r="V45" s="239"/>
      <c r="W45" s="263"/>
      <c r="X45" s="322" t="s">
        <v>140</v>
      </c>
      <c r="Y45" s="263"/>
      <c r="Z45" s="322" t="s">
        <v>141</v>
      </c>
      <c r="AA45" s="263"/>
      <c r="AB45" s="71"/>
      <c r="AC45" s="71"/>
      <c r="AD45" s="71"/>
      <c r="AE45" s="71"/>
      <c r="AF45" s="71"/>
      <c r="AG45" s="71"/>
      <c r="AH45" s="71"/>
      <c r="AI45" s="71"/>
      <c r="AJ45" s="71"/>
      <c r="AK45" s="71"/>
      <c r="AL45" s="71"/>
    </row>
    <row r="46" spans="1:38" ht="12.75" customHeight="1" x14ac:dyDescent="0.2">
      <c r="A46" s="10"/>
      <c r="B46" s="3"/>
      <c r="C46" s="4"/>
      <c r="D46" s="325"/>
      <c r="E46" s="225"/>
      <c r="F46" s="225"/>
      <c r="G46" s="315"/>
      <c r="H46" s="278"/>
      <c r="I46" s="231"/>
      <c r="J46" s="278"/>
      <c r="K46" s="231"/>
      <c r="L46" s="280">
        <f t="shared" ref="L46:L69" si="1">H46+J46</f>
        <v>0</v>
      </c>
      <c r="M46" s="239"/>
      <c r="N46" s="263"/>
      <c r="O46" s="107"/>
      <c r="P46" s="323">
        <f>IF('E - Change Order Details '!P46+'E - Change Order Details '!R46=0,0,IF(L46=0,0,('E - Change Order Details '!P46+'E - Change Order Details '!R46)/L46))</f>
        <v>0</v>
      </c>
      <c r="Q46" s="263"/>
      <c r="R46" s="323">
        <f>IF(L46=0,0,('E - Change Order Details '!V46+'E - Change Order Details '!X46)/L46)</f>
        <v>0</v>
      </c>
      <c r="S46" s="263"/>
      <c r="T46" s="280">
        <f>'E - Change Order Details '!V46+'E - Change Order Details '!X46</f>
        <v>0</v>
      </c>
      <c r="U46" s="239"/>
      <c r="V46" s="239"/>
      <c r="W46" s="263"/>
      <c r="X46" s="262">
        <f>'E - Change Order Details '!V46</f>
        <v>0</v>
      </c>
      <c r="Y46" s="263"/>
      <c r="Z46" s="262">
        <f>'E - Change Order Details '!X46</f>
        <v>0</v>
      </c>
      <c r="AA46" s="263"/>
      <c r="AB46" s="108"/>
      <c r="AC46" s="71"/>
      <c r="AD46" s="71"/>
      <c r="AE46" s="71"/>
      <c r="AF46" s="71"/>
      <c r="AG46" s="71"/>
      <c r="AH46" s="71"/>
      <c r="AI46" s="71"/>
      <c r="AJ46" s="71"/>
      <c r="AK46" s="71"/>
      <c r="AL46" s="71"/>
    </row>
    <row r="47" spans="1:38" ht="12.75" customHeight="1" x14ac:dyDescent="0.2">
      <c r="A47" s="4"/>
      <c r="B47" s="3"/>
      <c r="C47" s="4"/>
      <c r="D47" s="325"/>
      <c r="E47" s="225"/>
      <c r="F47" s="225"/>
      <c r="G47" s="315"/>
      <c r="H47" s="278"/>
      <c r="I47" s="231"/>
      <c r="J47" s="278"/>
      <c r="K47" s="231"/>
      <c r="L47" s="280">
        <f t="shared" si="1"/>
        <v>0</v>
      </c>
      <c r="M47" s="239"/>
      <c r="N47" s="263"/>
      <c r="O47" s="107"/>
      <c r="P47" s="323">
        <f>IF('E - Change Order Details '!P47+'E - Change Order Details '!R47=0,0,IF(L47=0,0,('E - Change Order Details '!P47+'E - Change Order Details '!R47)/L47))</f>
        <v>0</v>
      </c>
      <c r="Q47" s="263"/>
      <c r="R47" s="323">
        <f>IF(L47=0,0,('E - Change Order Details '!V47+'E - Change Order Details '!X47)/L47)</f>
        <v>0</v>
      </c>
      <c r="S47" s="263"/>
      <c r="T47" s="280">
        <f>'E - Change Order Details '!V47+'E - Change Order Details '!X47</f>
        <v>0</v>
      </c>
      <c r="U47" s="239"/>
      <c r="V47" s="239"/>
      <c r="W47" s="263"/>
      <c r="X47" s="262">
        <f>'E - Change Order Details '!V47</f>
        <v>0</v>
      </c>
      <c r="Y47" s="263"/>
      <c r="Z47" s="262">
        <f>'E - Change Order Details '!X47</f>
        <v>0</v>
      </c>
      <c r="AA47" s="263"/>
      <c r="AB47" s="108"/>
      <c r="AC47" s="71"/>
      <c r="AD47" s="71"/>
      <c r="AE47" s="71"/>
      <c r="AF47" s="71"/>
      <c r="AG47" s="71"/>
      <c r="AH47" s="71"/>
      <c r="AI47" s="71"/>
      <c r="AJ47" s="71"/>
      <c r="AK47" s="71"/>
      <c r="AL47" s="71"/>
    </row>
    <row r="48" spans="1:38" ht="12.75" customHeight="1" x14ac:dyDescent="0.2">
      <c r="A48" s="4"/>
      <c r="B48" s="3"/>
      <c r="C48" s="4"/>
      <c r="D48" s="325"/>
      <c r="E48" s="225"/>
      <c r="F48" s="225"/>
      <c r="G48" s="315"/>
      <c r="H48" s="278"/>
      <c r="I48" s="231"/>
      <c r="J48" s="278"/>
      <c r="K48" s="231"/>
      <c r="L48" s="280">
        <f t="shared" si="1"/>
        <v>0</v>
      </c>
      <c r="M48" s="239"/>
      <c r="N48" s="263"/>
      <c r="O48" s="107"/>
      <c r="P48" s="323">
        <f>IF('E - Change Order Details '!P48+'E - Change Order Details '!R48=0,0,IF(L48=0,0,('E - Change Order Details '!P48+'E - Change Order Details '!R48)/L48))</f>
        <v>0</v>
      </c>
      <c r="Q48" s="263"/>
      <c r="R48" s="323">
        <f>IF(L48=0,0,('E - Change Order Details '!V48+'E - Change Order Details '!X48)/L48)</f>
        <v>0</v>
      </c>
      <c r="S48" s="263"/>
      <c r="T48" s="280">
        <f>'E - Change Order Details '!V48+'E - Change Order Details '!X48</f>
        <v>0</v>
      </c>
      <c r="U48" s="239"/>
      <c r="V48" s="239"/>
      <c r="W48" s="263"/>
      <c r="X48" s="262">
        <f>'E - Change Order Details '!V48</f>
        <v>0</v>
      </c>
      <c r="Y48" s="263"/>
      <c r="Z48" s="262">
        <f>'E - Change Order Details '!X48</f>
        <v>0</v>
      </c>
      <c r="AA48" s="263"/>
      <c r="AB48" s="71"/>
      <c r="AC48" s="71"/>
      <c r="AD48" s="71"/>
      <c r="AE48" s="71"/>
      <c r="AF48" s="71"/>
      <c r="AG48" s="71"/>
      <c r="AH48" s="71"/>
      <c r="AI48" s="71"/>
      <c r="AJ48" s="71"/>
      <c r="AK48" s="71"/>
      <c r="AL48" s="71"/>
    </row>
    <row r="49" spans="1:38" ht="12.75" customHeight="1" x14ac:dyDescent="0.2">
      <c r="A49" s="4"/>
      <c r="B49" s="3"/>
      <c r="C49" s="4"/>
      <c r="D49" s="325"/>
      <c r="E49" s="225"/>
      <c r="F49" s="225"/>
      <c r="G49" s="315"/>
      <c r="H49" s="278"/>
      <c r="I49" s="231"/>
      <c r="J49" s="278"/>
      <c r="K49" s="231"/>
      <c r="L49" s="280">
        <f t="shared" si="1"/>
        <v>0</v>
      </c>
      <c r="M49" s="239"/>
      <c r="N49" s="263"/>
      <c r="O49" s="107"/>
      <c r="P49" s="323">
        <f>IF('E - Change Order Details '!P49+'E - Change Order Details '!R49=0,0,IF(L49=0,0,('E - Change Order Details '!P49+'E - Change Order Details '!R49)/L49))</f>
        <v>0</v>
      </c>
      <c r="Q49" s="263"/>
      <c r="R49" s="323">
        <f>IF(L49=0,0,('E - Change Order Details '!V49+'E - Change Order Details '!X49)/L49)</f>
        <v>0</v>
      </c>
      <c r="S49" s="263"/>
      <c r="T49" s="280">
        <f>'E - Change Order Details '!V49+'E - Change Order Details '!X49</f>
        <v>0</v>
      </c>
      <c r="U49" s="239"/>
      <c r="V49" s="239"/>
      <c r="W49" s="263"/>
      <c r="X49" s="262">
        <f>'E - Change Order Details '!V49</f>
        <v>0</v>
      </c>
      <c r="Y49" s="263"/>
      <c r="Z49" s="262">
        <f>'E - Change Order Details '!X49</f>
        <v>0</v>
      </c>
      <c r="AA49" s="263"/>
      <c r="AB49" s="71"/>
      <c r="AC49" s="71"/>
      <c r="AD49" s="71"/>
      <c r="AE49" s="71"/>
      <c r="AF49" s="71"/>
      <c r="AG49" s="71"/>
      <c r="AH49" s="71"/>
      <c r="AI49" s="71"/>
      <c r="AJ49" s="71"/>
      <c r="AK49" s="71"/>
      <c r="AL49" s="71"/>
    </row>
    <row r="50" spans="1:38" ht="12.75" customHeight="1" x14ac:dyDescent="0.2">
      <c r="A50" s="4"/>
      <c r="B50" s="3"/>
      <c r="C50" s="4"/>
      <c r="D50" s="325"/>
      <c r="E50" s="225"/>
      <c r="F50" s="225"/>
      <c r="G50" s="315"/>
      <c r="H50" s="278"/>
      <c r="I50" s="231"/>
      <c r="J50" s="278"/>
      <c r="K50" s="231"/>
      <c r="L50" s="280">
        <f t="shared" si="1"/>
        <v>0</v>
      </c>
      <c r="M50" s="239"/>
      <c r="N50" s="263"/>
      <c r="O50" s="107"/>
      <c r="P50" s="323">
        <f>IF('E - Change Order Details '!P50+'E - Change Order Details '!R50=0,0,IF(L50=0,0,('E - Change Order Details '!P50+'E - Change Order Details '!R50)/L50))</f>
        <v>0</v>
      </c>
      <c r="Q50" s="263"/>
      <c r="R50" s="323">
        <f>IF(L50=0,0,('E - Change Order Details '!V50+'E - Change Order Details '!X50)/L50)</f>
        <v>0</v>
      </c>
      <c r="S50" s="263"/>
      <c r="T50" s="280">
        <f>'E - Change Order Details '!V50+'E - Change Order Details '!X50</f>
        <v>0</v>
      </c>
      <c r="U50" s="239"/>
      <c r="V50" s="239"/>
      <c r="W50" s="263"/>
      <c r="X50" s="262">
        <f>'E - Change Order Details '!V50</f>
        <v>0</v>
      </c>
      <c r="Y50" s="263"/>
      <c r="Z50" s="262">
        <f>'E - Change Order Details '!X50</f>
        <v>0</v>
      </c>
      <c r="AA50" s="263"/>
      <c r="AB50" s="71"/>
      <c r="AC50" s="71"/>
      <c r="AD50" s="71"/>
      <c r="AE50" s="71"/>
      <c r="AF50" s="71"/>
      <c r="AG50" s="71"/>
      <c r="AH50" s="71"/>
      <c r="AI50" s="71"/>
      <c r="AJ50" s="71"/>
      <c r="AK50" s="71"/>
      <c r="AL50" s="71"/>
    </row>
    <row r="51" spans="1:38" ht="12.75" customHeight="1" x14ac:dyDescent="0.2">
      <c r="A51" s="4"/>
      <c r="B51" s="3"/>
      <c r="C51" s="4"/>
      <c r="D51" s="325"/>
      <c r="E51" s="225"/>
      <c r="F51" s="225"/>
      <c r="G51" s="315"/>
      <c r="H51" s="278"/>
      <c r="I51" s="231"/>
      <c r="J51" s="278"/>
      <c r="K51" s="231"/>
      <c r="L51" s="280">
        <f t="shared" si="1"/>
        <v>0</v>
      </c>
      <c r="M51" s="239"/>
      <c r="N51" s="263"/>
      <c r="O51" s="107"/>
      <c r="P51" s="323">
        <f>IF('E - Change Order Details '!P51+'E - Change Order Details '!R51=0,0,IF(L51=0,0,('E - Change Order Details '!P51+'E - Change Order Details '!R51)/L51))</f>
        <v>0</v>
      </c>
      <c r="Q51" s="263"/>
      <c r="R51" s="323">
        <f>IF(L51=0,0,('E - Change Order Details '!V51+'E - Change Order Details '!X51)/L51)</f>
        <v>0</v>
      </c>
      <c r="S51" s="263"/>
      <c r="T51" s="280">
        <f>'E - Change Order Details '!V51+'E - Change Order Details '!X51</f>
        <v>0</v>
      </c>
      <c r="U51" s="239"/>
      <c r="V51" s="239"/>
      <c r="W51" s="263"/>
      <c r="X51" s="262">
        <f>'E - Change Order Details '!V51</f>
        <v>0</v>
      </c>
      <c r="Y51" s="263"/>
      <c r="Z51" s="262">
        <f>'E - Change Order Details '!X51</f>
        <v>0</v>
      </c>
      <c r="AA51" s="263"/>
      <c r="AB51" s="71"/>
      <c r="AC51" s="71"/>
      <c r="AD51" s="71"/>
      <c r="AE51" s="71"/>
      <c r="AF51" s="71"/>
      <c r="AG51" s="71"/>
      <c r="AH51" s="71"/>
      <c r="AI51" s="71"/>
      <c r="AJ51" s="71"/>
      <c r="AK51" s="71"/>
      <c r="AL51" s="71"/>
    </row>
    <row r="52" spans="1:38" ht="12.75" customHeight="1" x14ac:dyDescent="0.2">
      <c r="A52" s="4"/>
      <c r="B52" s="3"/>
      <c r="C52" s="4"/>
      <c r="D52" s="325"/>
      <c r="E52" s="225"/>
      <c r="F52" s="225"/>
      <c r="G52" s="315"/>
      <c r="H52" s="278"/>
      <c r="I52" s="231"/>
      <c r="J52" s="278"/>
      <c r="K52" s="231"/>
      <c r="L52" s="280">
        <f t="shared" si="1"/>
        <v>0</v>
      </c>
      <c r="M52" s="239"/>
      <c r="N52" s="263"/>
      <c r="O52" s="107"/>
      <c r="P52" s="323">
        <f>IF('E - Change Order Details '!P52+'E - Change Order Details '!R52=0,0,IF(L52=0,0,('E - Change Order Details '!P52+'E - Change Order Details '!R52)/L52))</f>
        <v>0</v>
      </c>
      <c r="Q52" s="263"/>
      <c r="R52" s="323">
        <f>IF(L52=0,0,('E - Change Order Details '!V52+'E - Change Order Details '!X52)/L52)</f>
        <v>0</v>
      </c>
      <c r="S52" s="263"/>
      <c r="T52" s="280">
        <f>'E - Change Order Details '!V52+'E - Change Order Details '!X52</f>
        <v>0</v>
      </c>
      <c r="U52" s="239"/>
      <c r="V52" s="239"/>
      <c r="W52" s="263"/>
      <c r="X52" s="262">
        <f>'E - Change Order Details '!V52</f>
        <v>0</v>
      </c>
      <c r="Y52" s="263"/>
      <c r="Z52" s="262">
        <f>'E - Change Order Details '!X52</f>
        <v>0</v>
      </c>
      <c r="AA52" s="263"/>
      <c r="AB52" s="71"/>
      <c r="AC52" s="71"/>
      <c r="AD52" s="71"/>
      <c r="AE52" s="71"/>
      <c r="AF52" s="71"/>
      <c r="AG52" s="71"/>
      <c r="AH52" s="71"/>
      <c r="AI52" s="71"/>
      <c r="AJ52" s="71"/>
      <c r="AK52" s="71"/>
      <c r="AL52" s="71"/>
    </row>
    <row r="53" spans="1:38" ht="12.75" customHeight="1" x14ac:dyDescent="0.2">
      <c r="A53" s="4"/>
      <c r="B53" s="3"/>
      <c r="C53" s="4"/>
      <c r="D53" s="325"/>
      <c r="E53" s="225"/>
      <c r="F53" s="225"/>
      <c r="G53" s="315"/>
      <c r="H53" s="278"/>
      <c r="I53" s="231"/>
      <c r="J53" s="278"/>
      <c r="K53" s="231"/>
      <c r="L53" s="280">
        <f t="shared" si="1"/>
        <v>0</v>
      </c>
      <c r="M53" s="239"/>
      <c r="N53" s="263"/>
      <c r="O53" s="107"/>
      <c r="P53" s="323">
        <f>IF('E - Change Order Details '!P53+'E - Change Order Details '!R53=0,0,IF(L53=0,0,('E - Change Order Details '!P53+'E - Change Order Details '!R53)/L53))</f>
        <v>0</v>
      </c>
      <c r="Q53" s="263"/>
      <c r="R53" s="323">
        <f>IF(L53=0,0,('E - Change Order Details '!V53+'E - Change Order Details '!X53)/L53)</f>
        <v>0</v>
      </c>
      <c r="S53" s="263"/>
      <c r="T53" s="280">
        <f>'E - Change Order Details '!V53+'E - Change Order Details '!X53</f>
        <v>0</v>
      </c>
      <c r="U53" s="239"/>
      <c r="V53" s="239"/>
      <c r="W53" s="263"/>
      <c r="X53" s="262">
        <f>'E - Change Order Details '!V53</f>
        <v>0</v>
      </c>
      <c r="Y53" s="263"/>
      <c r="Z53" s="262">
        <f>'E - Change Order Details '!X53</f>
        <v>0</v>
      </c>
      <c r="AA53" s="263"/>
      <c r="AB53" s="71"/>
      <c r="AC53" s="71"/>
      <c r="AD53" s="71"/>
      <c r="AE53" s="71"/>
      <c r="AF53" s="71"/>
      <c r="AG53" s="71"/>
      <c r="AH53" s="71"/>
      <c r="AI53" s="71"/>
      <c r="AJ53" s="71"/>
      <c r="AK53" s="71"/>
      <c r="AL53" s="71"/>
    </row>
    <row r="54" spans="1:38" ht="12.75" customHeight="1" x14ac:dyDescent="0.2">
      <c r="A54" s="4"/>
      <c r="B54" s="3"/>
      <c r="C54" s="4"/>
      <c r="D54" s="325"/>
      <c r="E54" s="225"/>
      <c r="F54" s="225"/>
      <c r="G54" s="315"/>
      <c r="H54" s="278"/>
      <c r="I54" s="231"/>
      <c r="J54" s="278"/>
      <c r="K54" s="231"/>
      <c r="L54" s="280">
        <f t="shared" si="1"/>
        <v>0</v>
      </c>
      <c r="M54" s="239"/>
      <c r="N54" s="263"/>
      <c r="O54" s="107"/>
      <c r="P54" s="323">
        <f>IF('E - Change Order Details '!P54+'E - Change Order Details '!R54=0,0,IF(L54=0,0,('E - Change Order Details '!P54+'E - Change Order Details '!R54)/L54))</f>
        <v>0</v>
      </c>
      <c r="Q54" s="263"/>
      <c r="R54" s="323">
        <f>IF(L54=0,0,('E - Change Order Details '!V54+'E - Change Order Details '!X54)/L54)</f>
        <v>0</v>
      </c>
      <c r="S54" s="263"/>
      <c r="T54" s="280">
        <f>'E - Change Order Details '!V54+'E - Change Order Details '!X54</f>
        <v>0</v>
      </c>
      <c r="U54" s="239"/>
      <c r="V54" s="239"/>
      <c r="W54" s="263"/>
      <c r="X54" s="262">
        <f>'E - Change Order Details '!V54</f>
        <v>0</v>
      </c>
      <c r="Y54" s="263"/>
      <c r="Z54" s="262">
        <f>'E - Change Order Details '!X54</f>
        <v>0</v>
      </c>
      <c r="AA54" s="263"/>
      <c r="AB54" s="71"/>
      <c r="AC54" s="71"/>
      <c r="AD54" s="71"/>
      <c r="AE54" s="71"/>
      <c r="AF54" s="71"/>
      <c r="AG54" s="71"/>
      <c r="AH54" s="71"/>
      <c r="AI54" s="71"/>
      <c r="AJ54" s="71"/>
      <c r="AK54" s="71"/>
      <c r="AL54" s="71"/>
    </row>
    <row r="55" spans="1:38" ht="12.75" customHeight="1" x14ac:dyDescent="0.2">
      <c r="A55" s="4"/>
      <c r="B55" s="3"/>
      <c r="C55" s="4"/>
      <c r="D55" s="325"/>
      <c r="E55" s="225"/>
      <c r="F55" s="225"/>
      <c r="G55" s="315"/>
      <c r="H55" s="278"/>
      <c r="I55" s="231"/>
      <c r="J55" s="278"/>
      <c r="K55" s="231"/>
      <c r="L55" s="280">
        <f t="shared" si="1"/>
        <v>0</v>
      </c>
      <c r="M55" s="239"/>
      <c r="N55" s="263"/>
      <c r="O55" s="107"/>
      <c r="P55" s="323">
        <f>IF('E - Change Order Details '!P55+'E - Change Order Details '!R55=0,0,IF(L55=0,0,('E - Change Order Details '!P55+'E - Change Order Details '!R55)/L55))</f>
        <v>0</v>
      </c>
      <c r="Q55" s="263"/>
      <c r="R55" s="323">
        <f>IF(L55=0,0,('E - Change Order Details '!V55+'E - Change Order Details '!X55)/L55)</f>
        <v>0</v>
      </c>
      <c r="S55" s="263"/>
      <c r="T55" s="280">
        <f>'E - Change Order Details '!V55+'E - Change Order Details '!X55</f>
        <v>0</v>
      </c>
      <c r="U55" s="239"/>
      <c r="V55" s="239"/>
      <c r="W55" s="263"/>
      <c r="X55" s="262">
        <f>'E - Change Order Details '!V55</f>
        <v>0</v>
      </c>
      <c r="Y55" s="263"/>
      <c r="Z55" s="262">
        <f>'E - Change Order Details '!X55</f>
        <v>0</v>
      </c>
      <c r="AA55" s="263"/>
      <c r="AB55" s="71"/>
      <c r="AC55" s="71"/>
      <c r="AD55" s="71"/>
      <c r="AE55" s="71"/>
      <c r="AF55" s="71"/>
      <c r="AG55" s="71"/>
      <c r="AH55" s="71"/>
      <c r="AI55" s="71"/>
      <c r="AJ55" s="71"/>
      <c r="AK55" s="71"/>
      <c r="AL55" s="71"/>
    </row>
    <row r="56" spans="1:38" ht="12.75" customHeight="1" x14ac:dyDescent="0.2">
      <c r="A56" s="4"/>
      <c r="B56" s="3"/>
      <c r="C56" s="4"/>
      <c r="D56" s="325"/>
      <c r="E56" s="225"/>
      <c r="F56" s="225"/>
      <c r="G56" s="315"/>
      <c r="H56" s="278"/>
      <c r="I56" s="231"/>
      <c r="J56" s="278"/>
      <c r="K56" s="231"/>
      <c r="L56" s="280">
        <f t="shared" si="1"/>
        <v>0</v>
      </c>
      <c r="M56" s="239"/>
      <c r="N56" s="263"/>
      <c r="O56" s="107"/>
      <c r="P56" s="323">
        <f>IF('E - Change Order Details '!P56+'E - Change Order Details '!R56=0,0,IF(L56=0,0,('E - Change Order Details '!P56+'E - Change Order Details '!R56)/L56))</f>
        <v>0</v>
      </c>
      <c r="Q56" s="263"/>
      <c r="R56" s="323">
        <f>IF(L56=0,0,('E - Change Order Details '!V56+'E - Change Order Details '!X56)/L56)</f>
        <v>0</v>
      </c>
      <c r="S56" s="263"/>
      <c r="T56" s="280">
        <f>'E - Change Order Details '!V56+'E - Change Order Details '!X56</f>
        <v>0</v>
      </c>
      <c r="U56" s="239"/>
      <c r="V56" s="239"/>
      <c r="W56" s="263"/>
      <c r="X56" s="262">
        <f>'E - Change Order Details '!V56</f>
        <v>0</v>
      </c>
      <c r="Y56" s="263"/>
      <c r="Z56" s="262">
        <f>'E - Change Order Details '!X56</f>
        <v>0</v>
      </c>
      <c r="AA56" s="263"/>
      <c r="AB56" s="71"/>
      <c r="AC56" s="71"/>
      <c r="AD56" s="71"/>
      <c r="AE56" s="71"/>
      <c r="AF56" s="71"/>
      <c r="AG56" s="71"/>
      <c r="AH56" s="71"/>
      <c r="AI56" s="71"/>
      <c r="AJ56" s="71"/>
      <c r="AK56" s="71"/>
      <c r="AL56" s="71"/>
    </row>
    <row r="57" spans="1:38" ht="12.75" customHeight="1" x14ac:dyDescent="0.2">
      <c r="A57" s="4"/>
      <c r="B57" s="3"/>
      <c r="C57" s="4"/>
      <c r="D57" s="325"/>
      <c r="E57" s="225"/>
      <c r="F57" s="225"/>
      <c r="G57" s="315"/>
      <c r="H57" s="278"/>
      <c r="I57" s="231"/>
      <c r="J57" s="278"/>
      <c r="K57" s="231"/>
      <c r="L57" s="280">
        <f t="shared" si="1"/>
        <v>0</v>
      </c>
      <c r="M57" s="239"/>
      <c r="N57" s="263"/>
      <c r="O57" s="107"/>
      <c r="P57" s="323">
        <f>IF('E - Change Order Details '!P57+'E - Change Order Details '!R57=0,0,IF(L57=0,0,('E - Change Order Details '!P57+'E - Change Order Details '!R57)/L57))</f>
        <v>0</v>
      </c>
      <c r="Q57" s="263"/>
      <c r="R57" s="323">
        <f>IF(L57=0,0,('E - Change Order Details '!V57+'E - Change Order Details '!X57)/L57)</f>
        <v>0</v>
      </c>
      <c r="S57" s="263"/>
      <c r="T57" s="280">
        <f>'E - Change Order Details '!V57+'E - Change Order Details '!X57</f>
        <v>0</v>
      </c>
      <c r="U57" s="239"/>
      <c r="V57" s="239"/>
      <c r="W57" s="263"/>
      <c r="X57" s="262">
        <f>'E - Change Order Details '!V57</f>
        <v>0</v>
      </c>
      <c r="Y57" s="263"/>
      <c r="Z57" s="262">
        <f>'E - Change Order Details '!X57</f>
        <v>0</v>
      </c>
      <c r="AA57" s="263"/>
      <c r="AB57" s="71"/>
      <c r="AC57" s="71"/>
      <c r="AD57" s="71"/>
      <c r="AE57" s="71"/>
      <c r="AF57" s="71"/>
      <c r="AG57" s="71"/>
      <c r="AH57" s="71"/>
      <c r="AI57" s="71"/>
      <c r="AJ57" s="71"/>
      <c r="AK57" s="71"/>
      <c r="AL57" s="71"/>
    </row>
    <row r="58" spans="1:38" ht="12.75" customHeight="1" x14ac:dyDescent="0.2">
      <c r="A58" s="4"/>
      <c r="B58" s="3"/>
      <c r="C58" s="4"/>
      <c r="D58" s="325"/>
      <c r="E58" s="225"/>
      <c r="F58" s="225"/>
      <c r="G58" s="315"/>
      <c r="H58" s="278"/>
      <c r="I58" s="231"/>
      <c r="J58" s="278"/>
      <c r="K58" s="231"/>
      <c r="L58" s="280">
        <f t="shared" si="1"/>
        <v>0</v>
      </c>
      <c r="M58" s="239"/>
      <c r="N58" s="263"/>
      <c r="O58" s="107"/>
      <c r="P58" s="323">
        <f>IF('E - Change Order Details '!P58+'E - Change Order Details '!R58=0,0,IF(L58=0,0,('E - Change Order Details '!P58+'E - Change Order Details '!R58)/L58))</f>
        <v>0</v>
      </c>
      <c r="Q58" s="263"/>
      <c r="R58" s="323">
        <f>IF(L58=0,0,('E - Change Order Details '!V58+'E - Change Order Details '!X58)/L58)</f>
        <v>0</v>
      </c>
      <c r="S58" s="263"/>
      <c r="T58" s="280">
        <f>'E - Change Order Details '!V58+'E - Change Order Details '!X58</f>
        <v>0</v>
      </c>
      <c r="U58" s="239"/>
      <c r="V58" s="239"/>
      <c r="W58" s="263"/>
      <c r="X58" s="262">
        <f>'E - Change Order Details '!V58</f>
        <v>0</v>
      </c>
      <c r="Y58" s="263"/>
      <c r="Z58" s="262">
        <f>'E - Change Order Details '!X58</f>
        <v>0</v>
      </c>
      <c r="AA58" s="263"/>
      <c r="AB58" s="71"/>
      <c r="AC58" s="71"/>
      <c r="AD58" s="71"/>
      <c r="AE58" s="71"/>
      <c r="AF58" s="71"/>
      <c r="AG58" s="71"/>
      <c r="AH58" s="71"/>
      <c r="AI58" s="71"/>
      <c r="AJ58" s="71"/>
      <c r="AK58" s="71"/>
      <c r="AL58" s="71"/>
    </row>
    <row r="59" spans="1:38" ht="12.75" customHeight="1" x14ac:dyDescent="0.2">
      <c r="A59" s="4"/>
      <c r="B59" s="3"/>
      <c r="C59" s="4"/>
      <c r="D59" s="325"/>
      <c r="E59" s="225"/>
      <c r="F59" s="225"/>
      <c r="G59" s="315"/>
      <c r="H59" s="278"/>
      <c r="I59" s="231"/>
      <c r="J59" s="278"/>
      <c r="K59" s="231"/>
      <c r="L59" s="280">
        <f t="shared" si="1"/>
        <v>0</v>
      </c>
      <c r="M59" s="239"/>
      <c r="N59" s="263"/>
      <c r="O59" s="107"/>
      <c r="P59" s="323">
        <f>IF('E - Change Order Details '!P59+'E - Change Order Details '!R59=0,0,IF(L59=0,0,('E - Change Order Details '!P59+'E - Change Order Details '!R59)/L59))</f>
        <v>0</v>
      </c>
      <c r="Q59" s="263"/>
      <c r="R59" s="323">
        <f>IF(L59=0,0,('E - Change Order Details '!V59+'E - Change Order Details '!X59)/L59)</f>
        <v>0</v>
      </c>
      <c r="S59" s="263"/>
      <c r="T59" s="280">
        <f>'E - Change Order Details '!V59+'E - Change Order Details '!X59</f>
        <v>0</v>
      </c>
      <c r="U59" s="239"/>
      <c r="V59" s="239"/>
      <c r="W59" s="263"/>
      <c r="X59" s="262">
        <f>'E - Change Order Details '!V59</f>
        <v>0</v>
      </c>
      <c r="Y59" s="263"/>
      <c r="Z59" s="262">
        <f>'E - Change Order Details '!X59</f>
        <v>0</v>
      </c>
      <c r="AA59" s="263"/>
      <c r="AB59" s="71"/>
      <c r="AC59" s="71"/>
      <c r="AD59" s="71"/>
      <c r="AE59" s="71"/>
      <c r="AF59" s="71"/>
      <c r="AG59" s="71"/>
      <c r="AH59" s="71"/>
      <c r="AI59" s="71"/>
      <c r="AJ59" s="71"/>
      <c r="AK59" s="71"/>
      <c r="AL59" s="71"/>
    </row>
    <row r="60" spans="1:38" ht="12.75" customHeight="1" x14ac:dyDescent="0.2">
      <c r="A60" s="4"/>
      <c r="B60" s="3"/>
      <c r="C60" s="4"/>
      <c r="D60" s="325"/>
      <c r="E60" s="225"/>
      <c r="F60" s="225"/>
      <c r="G60" s="315"/>
      <c r="H60" s="278"/>
      <c r="I60" s="231"/>
      <c r="J60" s="278"/>
      <c r="K60" s="231"/>
      <c r="L60" s="280">
        <f t="shared" si="1"/>
        <v>0</v>
      </c>
      <c r="M60" s="239"/>
      <c r="N60" s="263"/>
      <c r="O60" s="107"/>
      <c r="P60" s="323">
        <f>IF('E - Change Order Details '!P60+'E - Change Order Details '!R60=0,0,IF(L60=0,0,('E - Change Order Details '!P60+'E - Change Order Details '!R60)/L60))</f>
        <v>0</v>
      </c>
      <c r="Q60" s="263"/>
      <c r="R60" s="323">
        <f>IF(L60=0,0,('E - Change Order Details '!V60+'E - Change Order Details '!X60)/L60)</f>
        <v>0</v>
      </c>
      <c r="S60" s="263"/>
      <c r="T60" s="280">
        <f>'E - Change Order Details '!V60+'E - Change Order Details '!X60</f>
        <v>0</v>
      </c>
      <c r="U60" s="239"/>
      <c r="V60" s="239"/>
      <c r="W60" s="263"/>
      <c r="X60" s="262">
        <f>'E - Change Order Details '!V60</f>
        <v>0</v>
      </c>
      <c r="Y60" s="263"/>
      <c r="Z60" s="262">
        <f>'E - Change Order Details '!X60</f>
        <v>0</v>
      </c>
      <c r="AA60" s="263"/>
      <c r="AB60" s="71"/>
      <c r="AC60" s="71"/>
      <c r="AD60" s="71"/>
      <c r="AE60" s="71"/>
      <c r="AF60" s="71"/>
      <c r="AG60" s="71"/>
      <c r="AH60" s="71"/>
      <c r="AI60" s="71"/>
      <c r="AJ60" s="71"/>
      <c r="AK60" s="71"/>
      <c r="AL60" s="71"/>
    </row>
    <row r="61" spans="1:38" ht="12.75" customHeight="1" x14ac:dyDescent="0.2">
      <c r="A61" s="4"/>
      <c r="B61" s="3"/>
      <c r="C61" s="4"/>
      <c r="D61" s="325"/>
      <c r="E61" s="225"/>
      <c r="F61" s="225"/>
      <c r="G61" s="315"/>
      <c r="H61" s="278"/>
      <c r="I61" s="231"/>
      <c r="J61" s="278"/>
      <c r="K61" s="231"/>
      <c r="L61" s="280">
        <f t="shared" si="1"/>
        <v>0</v>
      </c>
      <c r="M61" s="239"/>
      <c r="N61" s="263"/>
      <c r="O61" s="107"/>
      <c r="P61" s="323">
        <f>IF('E - Change Order Details '!P61+'E - Change Order Details '!R61=0,0,IF(L61=0,0,('E - Change Order Details '!P61+'E - Change Order Details '!R61)/L61))</f>
        <v>0</v>
      </c>
      <c r="Q61" s="263"/>
      <c r="R61" s="323">
        <f>IF(L61=0,0,('E - Change Order Details '!V61+'E - Change Order Details '!X61)/L61)</f>
        <v>0</v>
      </c>
      <c r="S61" s="263"/>
      <c r="T61" s="280">
        <f>'E - Change Order Details '!V61+'E - Change Order Details '!X61</f>
        <v>0</v>
      </c>
      <c r="U61" s="239"/>
      <c r="V61" s="239"/>
      <c r="W61" s="263"/>
      <c r="X61" s="262">
        <f>'E - Change Order Details '!V61</f>
        <v>0</v>
      </c>
      <c r="Y61" s="263"/>
      <c r="Z61" s="262">
        <f>'E - Change Order Details '!X61</f>
        <v>0</v>
      </c>
      <c r="AA61" s="263"/>
      <c r="AB61" s="71"/>
      <c r="AC61" s="71"/>
      <c r="AD61" s="71"/>
      <c r="AE61" s="71"/>
      <c r="AF61" s="71"/>
      <c r="AG61" s="71"/>
      <c r="AH61" s="71"/>
      <c r="AI61" s="71"/>
      <c r="AJ61" s="71"/>
      <c r="AK61" s="71"/>
      <c r="AL61" s="71"/>
    </row>
    <row r="62" spans="1:38" ht="12.75" customHeight="1" x14ac:dyDescent="0.2">
      <c r="A62" s="4"/>
      <c r="B62" s="3"/>
      <c r="C62" s="4"/>
      <c r="D62" s="325"/>
      <c r="E62" s="225"/>
      <c r="F62" s="225"/>
      <c r="G62" s="315"/>
      <c r="H62" s="278"/>
      <c r="I62" s="231"/>
      <c r="J62" s="278"/>
      <c r="K62" s="231"/>
      <c r="L62" s="280">
        <f t="shared" si="1"/>
        <v>0</v>
      </c>
      <c r="M62" s="239"/>
      <c r="N62" s="263"/>
      <c r="O62" s="107"/>
      <c r="P62" s="323">
        <f>IF('E - Change Order Details '!P62+'E - Change Order Details '!R62=0,0,IF(L62=0,0,('E - Change Order Details '!P62+'E - Change Order Details '!R62)/L62))</f>
        <v>0</v>
      </c>
      <c r="Q62" s="263"/>
      <c r="R62" s="323">
        <f>IF(L62=0,0,('E - Change Order Details '!V62+'E - Change Order Details '!X62)/L62)</f>
        <v>0</v>
      </c>
      <c r="S62" s="263"/>
      <c r="T62" s="280">
        <f>'E - Change Order Details '!V62+'E - Change Order Details '!X62</f>
        <v>0</v>
      </c>
      <c r="U62" s="239"/>
      <c r="V62" s="239"/>
      <c r="W62" s="263"/>
      <c r="X62" s="262">
        <f>'E - Change Order Details '!V62</f>
        <v>0</v>
      </c>
      <c r="Y62" s="263"/>
      <c r="Z62" s="262">
        <f>'E - Change Order Details '!X62</f>
        <v>0</v>
      </c>
      <c r="AA62" s="263"/>
      <c r="AB62" s="71"/>
      <c r="AC62" s="71"/>
      <c r="AD62" s="71"/>
      <c r="AE62" s="71"/>
      <c r="AF62" s="71"/>
      <c r="AG62" s="71"/>
      <c r="AH62" s="71"/>
      <c r="AI62" s="71"/>
      <c r="AJ62" s="71"/>
      <c r="AK62" s="71"/>
      <c r="AL62" s="71"/>
    </row>
    <row r="63" spans="1:38" ht="12.75" customHeight="1" x14ac:dyDescent="0.2">
      <c r="A63" s="4"/>
      <c r="B63" s="3"/>
      <c r="C63" s="4"/>
      <c r="D63" s="325"/>
      <c r="E63" s="225"/>
      <c r="F63" s="225"/>
      <c r="G63" s="315"/>
      <c r="H63" s="278"/>
      <c r="I63" s="231"/>
      <c r="J63" s="278"/>
      <c r="K63" s="231"/>
      <c r="L63" s="280">
        <f t="shared" si="1"/>
        <v>0</v>
      </c>
      <c r="M63" s="239"/>
      <c r="N63" s="263"/>
      <c r="O63" s="107"/>
      <c r="P63" s="323">
        <f>IF('E - Change Order Details '!P63+'E - Change Order Details '!R63=0,0,IF(L63=0,0,('E - Change Order Details '!P63+'E - Change Order Details '!R63)/L63))</f>
        <v>0</v>
      </c>
      <c r="Q63" s="263"/>
      <c r="R63" s="323">
        <f>IF(L63=0,0,('E - Change Order Details '!V63+'E - Change Order Details '!X63)/L63)</f>
        <v>0</v>
      </c>
      <c r="S63" s="263"/>
      <c r="T63" s="280">
        <f>'E - Change Order Details '!V63+'E - Change Order Details '!X63</f>
        <v>0</v>
      </c>
      <c r="U63" s="239"/>
      <c r="V63" s="239"/>
      <c r="W63" s="263"/>
      <c r="X63" s="262">
        <f>'E - Change Order Details '!V63</f>
        <v>0</v>
      </c>
      <c r="Y63" s="263"/>
      <c r="Z63" s="262">
        <f>'E - Change Order Details '!X63</f>
        <v>0</v>
      </c>
      <c r="AA63" s="263"/>
      <c r="AB63" s="71"/>
      <c r="AC63" s="71"/>
      <c r="AD63" s="71"/>
      <c r="AE63" s="71"/>
      <c r="AF63" s="71"/>
      <c r="AG63" s="71"/>
      <c r="AH63" s="71"/>
      <c r="AI63" s="71"/>
      <c r="AJ63" s="71"/>
      <c r="AK63" s="71"/>
      <c r="AL63" s="71"/>
    </row>
    <row r="64" spans="1:38" ht="12.75" customHeight="1" x14ac:dyDescent="0.2">
      <c r="A64" s="4"/>
      <c r="B64" s="3"/>
      <c r="C64" s="4"/>
      <c r="D64" s="325"/>
      <c r="E64" s="225"/>
      <c r="F64" s="225"/>
      <c r="G64" s="315"/>
      <c r="H64" s="278"/>
      <c r="I64" s="231"/>
      <c r="J64" s="278"/>
      <c r="K64" s="231"/>
      <c r="L64" s="280">
        <f t="shared" si="1"/>
        <v>0</v>
      </c>
      <c r="M64" s="239"/>
      <c r="N64" s="263"/>
      <c r="O64" s="107"/>
      <c r="P64" s="323">
        <f>IF('E - Change Order Details '!P64+'E - Change Order Details '!R64=0,0,IF(L64=0,0,('E - Change Order Details '!P64+'E - Change Order Details '!R64)/L64))</f>
        <v>0</v>
      </c>
      <c r="Q64" s="263"/>
      <c r="R64" s="323">
        <f>IF(L64=0,0,('E - Change Order Details '!V64+'E - Change Order Details '!X64)/L64)</f>
        <v>0</v>
      </c>
      <c r="S64" s="263"/>
      <c r="T64" s="280">
        <f>'E - Change Order Details '!V64+'E - Change Order Details '!X64</f>
        <v>0</v>
      </c>
      <c r="U64" s="239"/>
      <c r="V64" s="239"/>
      <c r="W64" s="263"/>
      <c r="X64" s="262">
        <f>'E - Change Order Details '!V64</f>
        <v>0</v>
      </c>
      <c r="Y64" s="263"/>
      <c r="Z64" s="262">
        <f>'E - Change Order Details '!X64</f>
        <v>0</v>
      </c>
      <c r="AA64" s="263"/>
      <c r="AB64" s="71"/>
      <c r="AC64" s="71"/>
      <c r="AD64" s="71"/>
      <c r="AE64" s="71"/>
      <c r="AF64" s="71"/>
      <c r="AG64" s="71"/>
      <c r="AH64" s="71"/>
      <c r="AI64" s="71"/>
      <c r="AJ64" s="71"/>
      <c r="AK64" s="71"/>
      <c r="AL64" s="71"/>
    </row>
    <row r="65" spans="1:38" ht="12.75" customHeight="1" x14ac:dyDescent="0.2">
      <c r="A65" s="4"/>
      <c r="B65" s="3"/>
      <c r="C65" s="4"/>
      <c r="D65" s="325"/>
      <c r="E65" s="225"/>
      <c r="F65" s="225"/>
      <c r="G65" s="315"/>
      <c r="H65" s="278"/>
      <c r="I65" s="231"/>
      <c r="J65" s="278"/>
      <c r="K65" s="231"/>
      <c r="L65" s="280">
        <f t="shared" si="1"/>
        <v>0</v>
      </c>
      <c r="M65" s="239"/>
      <c r="N65" s="263"/>
      <c r="O65" s="107"/>
      <c r="P65" s="323">
        <f>IF('E - Change Order Details '!P65+'E - Change Order Details '!R65=0,0,IF(L65=0,0,('E - Change Order Details '!P65+'E - Change Order Details '!R65)/L65))</f>
        <v>0</v>
      </c>
      <c r="Q65" s="263"/>
      <c r="R65" s="323">
        <f>IF(L65=0,0,('E - Change Order Details '!V65+'E - Change Order Details '!X65)/L65)</f>
        <v>0</v>
      </c>
      <c r="S65" s="263"/>
      <c r="T65" s="280">
        <f>'E - Change Order Details '!V65+'E - Change Order Details '!X65</f>
        <v>0</v>
      </c>
      <c r="U65" s="239"/>
      <c r="V65" s="239"/>
      <c r="W65" s="263"/>
      <c r="X65" s="262">
        <f>'E - Change Order Details '!V65</f>
        <v>0</v>
      </c>
      <c r="Y65" s="263"/>
      <c r="Z65" s="262">
        <f>'E - Change Order Details '!X65</f>
        <v>0</v>
      </c>
      <c r="AA65" s="263"/>
      <c r="AB65" s="71"/>
      <c r="AC65" s="71"/>
      <c r="AD65" s="71"/>
      <c r="AE65" s="71"/>
      <c r="AF65" s="71"/>
      <c r="AG65" s="71"/>
      <c r="AH65" s="71"/>
      <c r="AI65" s="71"/>
      <c r="AJ65" s="71"/>
      <c r="AK65" s="71"/>
      <c r="AL65" s="71"/>
    </row>
    <row r="66" spans="1:38" ht="12.75" customHeight="1" x14ac:dyDescent="0.2">
      <c r="A66" s="4"/>
      <c r="B66" s="3"/>
      <c r="C66" s="4"/>
      <c r="D66" s="325"/>
      <c r="E66" s="225"/>
      <c r="F66" s="225"/>
      <c r="G66" s="315"/>
      <c r="H66" s="278"/>
      <c r="I66" s="231"/>
      <c r="J66" s="278"/>
      <c r="K66" s="231"/>
      <c r="L66" s="280">
        <f t="shared" si="1"/>
        <v>0</v>
      </c>
      <c r="M66" s="239"/>
      <c r="N66" s="263"/>
      <c r="O66" s="107"/>
      <c r="P66" s="323">
        <f>IF('E - Change Order Details '!P66+'E - Change Order Details '!R66=0,0,IF(L66=0,0,('E - Change Order Details '!P66+'E - Change Order Details '!R66)/L66))</f>
        <v>0</v>
      </c>
      <c r="Q66" s="263"/>
      <c r="R66" s="323">
        <f>IF(L66=0,0,('E - Change Order Details '!V66+'E - Change Order Details '!X66)/L66)</f>
        <v>0</v>
      </c>
      <c r="S66" s="263"/>
      <c r="T66" s="280">
        <f>'E - Change Order Details '!V66+'E - Change Order Details '!X66</f>
        <v>0</v>
      </c>
      <c r="U66" s="239"/>
      <c r="V66" s="239"/>
      <c r="W66" s="263"/>
      <c r="X66" s="262">
        <f>'E - Change Order Details '!V66</f>
        <v>0</v>
      </c>
      <c r="Y66" s="263"/>
      <c r="Z66" s="262">
        <f>'E - Change Order Details '!X66</f>
        <v>0</v>
      </c>
      <c r="AA66" s="263"/>
      <c r="AB66" s="71"/>
      <c r="AC66" s="71"/>
      <c r="AD66" s="71"/>
      <c r="AE66" s="71"/>
      <c r="AF66" s="71"/>
      <c r="AG66" s="71"/>
      <c r="AH66" s="71"/>
      <c r="AI66" s="71"/>
      <c r="AJ66" s="71"/>
      <c r="AK66" s="71"/>
      <c r="AL66" s="71"/>
    </row>
    <row r="67" spans="1:38" ht="12.75" customHeight="1" x14ac:dyDescent="0.2">
      <c r="A67" s="4"/>
      <c r="B67" s="3"/>
      <c r="C67" s="4"/>
      <c r="D67" s="325"/>
      <c r="E67" s="225"/>
      <c r="F67" s="225"/>
      <c r="G67" s="315"/>
      <c r="H67" s="278"/>
      <c r="I67" s="231"/>
      <c r="J67" s="278"/>
      <c r="K67" s="231"/>
      <c r="L67" s="280">
        <f t="shared" si="1"/>
        <v>0</v>
      </c>
      <c r="M67" s="239"/>
      <c r="N67" s="263"/>
      <c r="O67" s="107"/>
      <c r="P67" s="323">
        <f>IF('E - Change Order Details '!P67+'E - Change Order Details '!R67=0,0,IF(L67=0,0,('E - Change Order Details '!P67+'E - Change Order Details '!R67)/L67))</f>
        <v>0</v>
      </c>
      <c r="Q67" s="263"/>
      <c r="R67" s="323">
        <f>IF(L67=0,0,('E - Change Order Details '!V67+'E - Change Order Details '!X67)/L67)</f>
        <v>0</v>
      </c>
      <c r="S67" s="263"/>
      <c r="T67" s="280">
        <f>'E - Change Order Details '!V67+'E - Change Order Details '!X67</f>
        <v>0</v>
      </c>
      <c r="U67" s="239"/>
      <c r="V67" s="239"/>
      <c r="W67" s="263"/>
      <c r="X67" s="262">
        <f>'E - Change Order Details '!V67</f>
        <v>0</v>
      </c>
      <c r="Y67" s="263"/>
      <c r="Z67" s="262">
        <f>'E - Change Order Details '!X67</f>
        <v>0</v>
      </c>
      <c r="AA67" s="263"/>
      <c r="AB67" s="71"/>
      <c r="AC67" s="71"/>
      <c r="AD67" s="71"/>
      <c r="AE67" s="71"/>
      <c r="AF67" s="71"/>
      <c r="AG67" s="71"/>
      <c r="AH67" s="71"/>
      <c r="AI67" s="71"/>
      <c r="AJ67" s="71"/>
      <c r="AK67" s="71"/>
      <c r="AL67" s="71"/>
    </row>
    <row r="68" spans="1:38" ht="12.75" customHeight="1" x14ac:dyDescent="0.2">
      <c r="A68" s="4"/>
      <c r="B68" s="5"/>
      <c r="C68" s="4"/>
      <c r="D68" s="325"/>
      <c r="E68" s="225"/>
      <c r="F68" s="225"/>
      <c r="G68" s="315"/>
      <c r="H68" s="278"/>
      <c r="I68" s="231"/>
      <c r="J68" s="278"/>
      <c r="K68" s="231"/>
      <c r="L68" s="306">
        <f t="shared" si="1"/>
        <v>0</v>
      </c>
      <c r="M68" s="303"/>
      <c r="N68" s="304"/>
      <c r="O68" s="109"/>
      <c r="P68" s="323">
        <f>IF('E - Change Order Details '!P68+'E - Change Order Details '!R68=0,0,IF(L68=0,0,('E - Change Order Details '!P68+'E - Change Order Details '!R68)/L68))</f>
        <v>0</v>
      </c>
      <c r="Q68" s="263"/>
      <c r="R68" s="323">
        <f>IF(L68=0,0,('E - Change Order Details '!V68+'E - Change Order Details '!X68)/L68)</f>
        <v>0</v>
      </c>
      <c r="S68" s="263"/>
      <c r="T68" s="280">
        <f>'E - Change Order Details '!V68+'E - Change Order Details '!X68</f>
        <v>0</v>
      </c>
      <c r="U68" s="239"/>
      <c r="V68" s="239"/>
      <c r="W68" s="263"/>
      <c r="X68" s="262">
        <f>'E - Change Order Details '!V68</f>
        <v>0</v>
      </c>
      <c r="Y68" s="263"/>
      <c r="Z68" s="262">
        <f>'E - Change Order Details '!X68</f>
        <v>0</v>
      </c>
      <c r="AA68" s="263"/>
      <c r="AB68" s="71"/>
      <c r="AC68" s="71"/>
      <c r="AD68" s="71"/>
      <c r="AE68" s="71"/>
      <c r="AF68" s="71"/>
      <c r="AG68" s="71"/>
      <c r="AH68" s="71"/>
      <c r="AI68" s="71"/>
      <c r="AJ68" s="71"/>
      <c r="AK68" s="71"/>
      <c r="AL68" s="71"/>
    </row>
    <row r="69" spans="1:38" ht="12.75" customHeight="1" x14ac:dyDescent="0.2">
      <c r="A69" s="295" t="s">
        <v>158</v>
      </c>
      <c r="B69" s="296"/>
      <c r="C69" s="296"/>
      <c r="D69" s="296"/>
      <c r="E69" s="296"/>
      <c r="F69" s="296"/>
      <c r="G69" s="267"/>
      <c r="H69" s="307">
        <f>SUM(H46:H68)</f>
        <v>0</v>
      </c>
      <c r="I69" s="267"/>
      <c r="J69" s="307">
        <f>SUM(J46:J68)</f>
        <v>0</v>
      </c>
      <c r="K69" s="267"/>
      <c r="L69" s="307">
        <f t="shared" si="1"/>
        <v>0</v>
      </c>
      <c r="M69" s="296"/>
      <c r="N69" s="267"/>
      <c r="O69" s="110"/>
      <c r="P69" s="328"/>
      <c r="Q69" s="290"/>
      <c r="R69" s="290"/>
      <c r="S69" s="290"/>
      <c r="T69" s="290"/>
      <c r="U69" s="290"/>
      <c r="V69" s="290"/>
      <c r="W69" s="291"/>
      <c r="X69" s="307">
        <f>SUM(X46:X68)</f>
        <v>0</v>
      </c>
      <c r="Y69" s="267"/>
      <c r="Z69" s="307">
        <f>SUM(Z46:Z68)</f>
        <v>0</v>
      </c>
      <c r="AA69" s="267"/>
      <c r="AB69" s="71"/>
      <c r="AC69" s="71"/>
      <c r="AD69" s="71"/>
      <c r="AE69" s="71"/>
      <c r="AF69" s="71"/>
      <c r="AG69" s="71"/>
      <c r="AH69" s="71"/>
      <c r="AI69" s="71"/>
      <c r="AJ69" s="71"/>
      <c r="AK69" s="71"/>
      <c r="AL69" s="71"/>
    </row>
    <row r="70" spans="1:38" ht="13.5" customHeight="1" x14ac:dyDescent="0.2">
      <c r="A70" s="330" t="str">
        <f>IF(COSLastPage=AB41,"Grand Total Final Sheet Only","")</f>
        <v/>
      </c>
      <c r="B70" s="202"/>
      <c r="C70" s="202"/>
      <c r="D70" s="202"/>
      <c r="E70" s="202"/>
      <c r="F70" s="202"/>
      <c r="G70" s="269"/>
      <c r="H70" s="268">
        <f>IF(COSLastPage=AB41,H104,0)</f>
        <v>0</v>
      </c>
      <c r="I70" s="269"/>
      <c r="J70" s="268">
        <f>IF(COSLastPage=AB41,J104,0)</f>
        <v>0</v>
      </c>
      <c r="K70" s="269"/>
      <c r="L70" s="317">
        <f>IF(COSLastPage=AB41,L104,0)</f>
        <v>0</v>
      </c>
      <c r="M70" s="202"/>
      <c r="N70" s="269"/>
      <c r="O70" s="111"/>
      <c r="P70" s="292"/>
      <c r="Q70" s="186"/>
      <c r="R70" s="186"/>
      <c r="S70" s="186"/>
      <c r="T70" s="186"/>
      <c r="U70" s="186"/>
      <c r="V70" s="186"/>
      <c r="W70" s="293"/>
      <c r="X70" s="317">
        <f>IF(COSLastPage=AB41,$X$104,0)</f>
        <v>0</v>
      </c>
      <c r="Y70" s="269"/>
      <c r="Z70" s="317">
        <f>IF(COSLastPage=AB41,$Z$104,0)</f>
        <v>0</v>
      </c>
      <c r="AA70" s="269"/>
      <c r="AB70" s="71"/>
      <c r="AC70" s="71"/>
      <c r="AD70" s="71"/>
      <c r="AE70" s="71"/>
      <c r="AF70" s="71"/>
      <c r="AG70" s="71"/>
      <c r="AH70" s="71"/>
      <c r="AI70" s="71"/>
      <c r="AJ70" s="71"/>
      <c r="AK70" s="71"/>
      <c r="AL70" s="71"/>
    </row>
    <row r="71" spans="1:38" ht="13.5" customHeight="1" x14ac:dyDescent="0.2">
      <c r="A71" s="114" t="str">
        <f>FormNumber</f>
        <v>F330-02</v>
      </c>
      <c r="B71" s="73"/>
      <c r="C71" s="73"/>
      <c r="D71" s="73"/>
      <c r="E71" s="73"/>
      <c r="F71" s="73"/>
      <c r="G71" s="73"/>
      <c r="H71" s="62"/>
      <c r="I71" s="62"/>
      <c r="J71" s="62"/>
      <c r="K71" s="282" t="str">
        <f>FormVersion</f>
        <v>2015-SEP</v>
      </c>
      <c r="L71" s="191"/>
      <c r="M71" s="191"/>
      <c r="N71" s="191"/>
      <c r="O71" s="112"/>
      <c r="P71" s="65"/>
      <c r="Q71" s="65"/>
      <c r="R71" s="65"/>
      <c r="S71" s="65"/>
      <c r="T71" s="65"/>
      <c r="U71" s="65"/>
      <c r="V71" s="65"/>
      <c r="W71" s="65"/>
      <c r="X71" s="113"/>
      <c r="Y71" s="113"/>
      <c r="Z71" s="113"/>
      <c r="AA71" s="64" t="str">
        <f>"Section D - Change Order Summary, Page "&amp;AB41&amp;" of "&amp;COSLastPage</f>
        <v>Section D - Change Order Summary, Page 2 of 0</v>
      </c>
      <c r="AB71" s="71"/>
      <c r="AC71" s="71"/>
      <c r="AD71" s="71"/>
      <c r="AE71" s="71"/>
      <c r="AF71" s="71"/>
      <c r="AG71" s="71"/>
      <c r="AH71" s="71"/>
      <c r="AI71" s="71"/>
      <c r="AJ71" s="71"/>
      <c r="AK71" s="71"/>
      <c r="AL71" s="71"/>
    </row>
    <row r="72" spans="1:38" ht="17.25" customHeight="1" x14ac:dyDescent="0.25">
      <c r="A72" s="98" t="s">
        <v>110</v>
      </c>
      <c r="B72" s="65"/>
      <c r="C72" s="65"/>
      <c r="D72" s="65"/>
      <c r="E72" s="65"/>
      <c r="F72" s="298">
        <f>ContractorName</f>
        <v>0</v>
      </c>
      <c r="G72" s="205"/>
      <c r="H72" s="205"/>
      <c r="I72" s="205"/>
      <c r="J72" s="205"/>
      <c r="K72" s="205"/>
      <c r="L72" s="47"/>
      <c r="M72" s="65" t="s">
        <v>57</v>
      </c>
      <c r="N72" s="65"/>
      <c r="O72" s="65"/>
      <c r="P72" s="65"/>
      <c r="Q72" s="65"/>
      <c r="R72" s="276">
        <f>ContractNumber</f>
        <v>0</v>
      </c>
      <c r="S72" s="205"/>
      <c r="T72" s="205"/>
      <c r="U72" s="205"/>
      <c r="V72" s="205"/>
      <c r="W72" s="65"/>
      <c r="X72" s="22" t="s">
        <v>173</v>
      </c>
      <c r="Y72" s="22"/>
      <c r="Z72" s="22"/>
      <c r="AA72" s="65"/>
      <c r="AB72" s="65"/>
      <c r="AC72" s="65"/>
      <c r="AD72" s="65"/>
      <c r="AE72" s="65"/>
      <c r="AF72" s="65"/>
      <c r="AG72" s="65"/>
      <c r="AH72" s="65"/>
      <c r="AI72" s="65"/>
      <c r="AJ72" s="65"/>
      <c r="AK72" s="65"/>
      <c r="AL72" s="65"/>
    </row>
    <row r="73" spans="1:38" ht="17.25" customHeight="1" x14ac:dyDescent="0.25">
      <c r="A73" s="98" t="s">
        <v>112</v>
      </c>
      <c r="B73" s="65"/>
      <c r="C73" s="65"/>
      <c r="D73" s="65"/>
      <c r="E73" s="65"/>
      <c r="F73" s="299">
        <f>ProjectName1</f>
        <v>0</v>
      </c>
      <c r="G73" s="239"/>
      <c r="H73" s="239"/>
      <c r="I73" s="239"/>
      <c r="J73" s="239"/>
      <c r="K73" s="239"/>
      <c r="L73" s="47"/>
      <c r="M73" s="65"/>
      <c r="N73" s="65"/>
      <c r="O73" s="65"/>
      <c r="P73" s="65"/>
      <c r="Q73" s="65"/>
      <c r="R73" s="65"/>
      <c r="S73" s="65"/>
      <c r="T73" s="65"/>
      <c r="U73" s="65"/>
      <c r="V73" s="65"/>
      <c r="W73" s="65"/>
      <c r="X73" s="99" t="s">
        <v>113</v>
      </c>
      <c r="Y73" s="99"/>
      <c r="Z73" s="99"/>
      <c r="AA73" s="65"/>
      <c r="AB73" s="65"/>
      <c r="AC73" s="65"/>
      <c r="AD73" s="65"/>
      <c r="AE73" s="65"/>
      <c r="AF73" s="65"/>
      <c r="AG73" s="65"/>
      <c r="AH73" s="65"/>
      <c r="AI73" s="65"/>
      <c r="AJ73" s="65"/>
      <c r="AK73" s="65"/>
      <c r="AL73" s="65"/>
    </row>
    <row r="74" spans="1:38" ht="17.25" customHeight="1" x14ac:dyDescent="0.2">
      <c r="A74" s="98"/>
      <c r="B74" s="65"/>
      <c r="C74" s="65"/>
      <c r="D74" s="65"/>
      <c r="E74" s="65"/>
      <c r="F74" s="297">
        <f>ProjectName2</f>
        <v>0</v>
      </c>
      <c r="G74" s="239"/>
      <c r="H74" s="239"/>
      <c r="I74" s="239"/>
      <c r="J74" s="239"/>
      <c r="K74" s="239"/>
      <c r="L74" s="71"/>
      <c r="M74" s="65" t="s">
        <v>58</v>
      </c>
      <c r="N74" s="65"/>
      <c r="O74" s="71"/>
      <c r="P74" s="71"/>
      <c r="Q74" s="78"/>
      <c r="R74" s="276">
        <f>AlternateNumber</f>
        <v>0</v>
      </c>
      <c r="S74" s="205"/>
      <c r="T74" s="205"/>
      <c r="U74" s="205"/>
      <c r="V74" s="205"/>
      <c r="W74" s="65"/>
      <c r="X74" s="100" t="s">
        <v>59</v>
      </c>
      <c r="Y74" s="65"/>
      <c r="Z74" s="264">
        <f>RequestNumber</f>
        <v>0</v>
      </c>
      <c r="AA74" s="265"/>
      <c r="AB74" s="65"/>
      <c r="AC74" s="65"/>
      <c r="AD74" s="65"/>
      <c r="AE74" s="65"/>
      <c r="AF74" s="65"/>
      <c r="AG74" s="65"/>
      <c r="AH74" s="65"/>
      <c r="AI74" s="65"/>
      <c r="AJ74" s="65"/>
      <c r="AK74" s="65"/>
      <c r="AL74" s="65"/>
    </row>
    <row r="75" spans="1:38" ht="17.25" customHeight="1" x14ac:dyDescent="0.2">
      <c r="A75" s="98" t="s">
        <v>114</v>
      </c>
      <c r="B75" s="65"/>
      <c r="C75" s="65"/>
      <c r="D75" s="65"/>
      <c r="E75" s="65"/>
      <c r="F75" s="299">
        <f>ProjectLocation</f>
        <v>0</v>
      </c>
      <c r="G75" s="239"/>
      <c r="H75" s="239"/>
      <c r="I75" s="239"/>
      <c r="J75" s="239"/>
      <c r="K75" s="239"/>
      <c r="L75" s="47"/>
      <c r="M75" s="65"/>
      <c r="N75" s="65"/>
      <c r="O75" s="65"/>
      <c r="P75" s="65"/>
      <c r="Q75" s="65"/>
      <c r="R75" s="65"/>
      <c r="S75" s="65"/>
      <c r="T75" s="65"/>
      <c r="U75" s="65"/>
      <c r="V75" s="65"/>
      <c r="W75" s="65"/>
      <c r="X75" s="65" t="s">
        <v>61</v>
      </c>
      <c r="Y75" s="77">
        <f>Y41+1</f>
        <v>4</v>
      </c>
      <c r="Z75" s="43" t="s">
        <v>62</v>
      </c>
      <c r="AA75" s="72">
        <f>LastPage</f>
        <v>1</v>
      </c>
      <c r="AB75" s="36">
        <f>AB41+1</f>
        <v>3</v>
      </c>
      <c r="AC75" s="65"/>
      <c r="AD75" s="65"/>
      <c r="AE75" s="65"/>
      <c r="AF75" s="65"/>
      <c r="AG75" s="65"/>
      <c r="AH75" s="65"/>
      <c r="AI75" s="65"/>
      <c r="AJ75" s="65"/>
      <c r="AK75" s="65"/>
      <c r="AL75" s="65"/>
    </row>
    <row r="76" spans="1:38" ht="13.5" customHeight="1" x14ac:dyDescent="0.2">
      <c r="A76" s="10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5"/>
      <c r="AC76" s="65"/>
      <c r="AD76" s="65"/>
      <c r="AE76" s="65"/>
      <c r="AF76" s="65"/>
      <c r="AG76" s="65"/>
      <c r="AH76" s="65"/>
      <c r="AI76" s="65"/>
      <c r="AJ76" s="65"/>
      <c r="AK76" s="65"/>
      <c r="AL76" s="65"/>
    </row>
    <row r="77" spans="1:38" ht="12.75" customHeight="1" x14ac:dyDescent="0.2">
      <c r="A77" s="102"/>
      <c r="B77" s="68"/>
      <c r="C77" s="80"/>
      <c r="D77" s="326"/>
      <c r="E77" s="191"/>
      <c r="F77" s="191"/>
      <c r="G77" s="287"/>
      <c r="H77" s="274" t="s">
        <v>174</v>
      </c>
      <c r="I77" s="265"/>
      <c r="J77" s="265"/>
      <c r="K77" s="265"/>
      <c r="L77" s="265"/>
      <c r="M77" s="265"/>
      <c r="N77" s="275"/>
      <c r="O77" s="48"/>
      <c r="P77" s="274" t="s">
        <v>118</v>
      </c>
      <c r="Q77" s="265"/>
      <c r="R77" s="265"/>
      <c r="S77" s="265"/>
      <c r="T77" s="265"/>
      <c r="U77" s="265"/>
      <c r="V77" s="265"/>
      <c r="W77" s="265"/>
      <c r="X77" s="265"/>
      <c r="Y77" s="265"/>
      <c r="Z77" s="265"/>
      <c r="AA77" s="275"/>
      <c r="AB77" s="65"/>
      <c r="AC77" s="65"/>
      <c r="AD77" s="65"/>
      <c r="AE77" s="65"/>
      <c r="AF77" s="65"/>
      <c r="AG77" s="65"/>
      <c r="AH77" s="65"/>
      <c r="AI77" s="65"/>
      <c r="AJ77" s="65"/>
      <c r="AK77" s="65"/>
      <c r="AL77" s="65"/>
    </row>
    <row r="78" spans="1:38" ht="12.75" customHeight="1" x14ac:dyDescent="0.2">
      <c r="A78" s="103" t="s">
        <v>119</v>
      </c>
      <c r="B78" s="104" t="s">
        <v>120</v>
      </c>
      <c r="C78" s="49" t="s">
        <v>116</v>
      </c>
      <c r="D78" s="334" t="s">
        <v>121</v>
      </c>
      <c r="E78" s="205"/>
      <c r="F78" s="205"/>
      <c r="G78" s="261"/>
      <c r="H78" s="273" t="s">
        <v>122</v>
      </c>
      <c r="I78" s="239"/>
      <c r="J78" s="321" t="s">
        <v>123</v>
      </c>
      <c r="K78" s="239"/>
      <c r="L78" s="321" t="s">
        <v>124</v>
      </c>
      <c r="M78" s="239"/>
      <c r="N78" s="263"/>
      <c r="O78" s="105"/>
      <c r="P78" s="273" t="s">
        <v>125</v>
      </c>
      <c r="Q78" s="239"/>
      <c r="R78" s="321" t="s">
        <v>126</v>
      </c>
      <c r="S78" s="239"/>
      <c r="T78" s="321" t="s">
        <v>127</v>
      </c>
      <c r="U78" s="239"/>
      <c r="V78" s="239"/>
      <c r="W78" s="239"/>
      <c r="X78" s="321" t="s">
        <v>128</v>
      </c>
      <c r="Y78" s="239"/>
      <c r="Z78" s="321" t="s">
        <v>129</v>
      </c>
      <c r="AA78" s="263"/>
      <c r="AB78" s="71"/>
      <c r="AC78" s="71"/>
      <c r="AD78" s="71"/>
      <c r="AE78" s="71"/>
      <c r="AF78" s="71"/>
      <c r="AG78" s="71"/>
      <c r="AH78" s="71"/>
      <c r="AI78" s="71"/>
      <c r="AJ78" s="71"/>
      <c r="AK78" s="71"/>
      <c r="AL78" s="71"/>
    </row>
    <row r="79" spans="1:38" ht="24" customHeight="1" x14ac:dyDescent="0.2">
      <c r="A79" s="103" t="s">
        <v>175</v>
      </c>
      <c r="B79" s="115" t="s">
        <v>131</v>
      </c>
      <c r="C79" s="49" t="s">
        <v>132</v>
      </c>
      <c r="D79" s="322" t="s">
        <v>176</v>
      </c>
      <c r="E79" s="239"/>
      <c r="F79" s="239"/>
      <c r="G79" s="263"/>
      <c r="H79" s="322" t="s">
        <v>177</v>
      </c>
      <c r="I79" s="263"/>
      <c r="J79" s="322" t="s">
        <v>178</v>
      </c>
      <c r="K79" s="263"/>
      <c r="L79" s="322" t="s">
        <v>179</v>
      </c>
      <c r="M79" s="239"/>
      <c r="N79" s="263"/>
      <c r="O79" s="106"/>
      <c r="P79" s="322" t="s">
        <v>138</v>
      </c>
      <c r="Q79" s="263"/>
      <c r="R79" s="322" t="s">
        <v>139</v>
      </c>
      <c r="S79" s="263"/>
      <c r="T79" s="322" t="s">
        <v>137</v>
      </c>
      <c r="U79" s="239"/>
      <c r="V79" s="239"/>
      <c r="W79" s="263"/>
      <c r="X79" s="322" t="s">
        <v>140</v>
      </c>
      <c r="Y79" s="263"/>
      <c r="Z79" s="322" t="s">
        <v>141</v>
      </c>
      <c r="AA79" s="263"/>
      <c r="AB79" s="71"/>
      <c r="AC79" s="71"/>
      <c r="AD79" s="71"/>
      <c r="AE79" s="71"/>
      <c r="AF79" s="71"/>
      <c r="AG79" s="71"/>
      <c r="AH79" s="71"/>
      <c r="AI79" s="71"/>
      <c r="AJ79" s="71"/>
      <c r="AK79" s="71"/>
      <c r="AL79" s="71"/>
    </row>
    <row r="80" spans="1:38" ht="12.75" customHeight="1" x14ac:dyDescent="0.2">
      <c r="A80" s="10"/>
      <c r="B80" s="3"/>
      <c r="C80" s="4"/>
      <c r="D80" s="324"/>
      <c r="E80" s="230"/>
      <c r="F80" s="230"/>
      <c r="G80" s="231"/>
      <c r="H80" s="278"/>
      <c r="I80" s="231"/>
      <c r="J80" s="278"/>
      <c r="K80" s="231"/>
      <c r="L80" s="280">
        <f t="shared" ref="L80:L104" si="2">H80+J80</f>
        <v>0</v>
      </c>
      <c r="M80" s="239"/>
      <c r="N80" s="263"/>
      <c r="O80" s="107"/>
      <c r="P80" s="323">
        <f>IF('E - Change Order Details '!P80+'E - Change Order Details '!R80=0,0,IF(L80=0,0,('E - Change Order Details '!P80+'E - Change Order Details '!R80)/L80))</f>
        <v>0</v>
      </c>
      <c r="Q80" s="263"/>
      <c r="R80" s="323">
        <f>IF(L80=0,0,('E - Change Order Details '!V80+'E - Change Order Details '!X80)/L80)</f>
        <v>0</v>
      </c>
      <c r="S80" s="263"/>
      <c r="T80" s="280">
        <f>'E - Change Order Details '!V80+'E - Change Order Details '!X114</f>
        <v>0</v>
      </c>
      <c r="U80" s="239"/>
      <c r="V80" s="239"/>
      <c r="W80" s="263"/>
      <c r="X80" s="262">
        <f>'E - Change Order Details '!V80</f>
        <v>0</v>
      </c>
      <c r="Y80" s="263"/>
      <c r="Z80" s="262">
        <f>'E - Change Order Details '!X80</f>
        <v>0</v>
      </c>
      <c r="AA80" s="263"/>
      <c r="AB80" s="108"/>
      <c r="AC80" s="71"/>
      <c r="AD80" s="71"/>
      <c r="AE80" s="71"/>
      <c r="AF80" s="71"/>
      <c r="AG80" s="71"/>
      <c r="AH80" s="71"/>
      <c r="AI80" s="71"/>
      <c r="AJ80" s="71"/>
      <c r="AK80" s="71"/>
      <c r="AL80" s="71"/>
    </row>
    <row r="81" spans="1:38" ht="12.75" customHeight="1" x14ac:dyDescent="0.2">
      <c r="A81" s="4"/>
      <c r="B81" s="3"/>
      <c r="C81" s="4"/>
      <c r="D81" s="324"/>
      <c r="E81" s="230"/>
      <c r="F81" s="230"/>
      <c r="G81" s="231"/>
      <c r="H81" s="278"/>
      <c r="I81" s="231"/>
      <c r="J81" s="278"/>
      <c r="K81" s="231"/>
      <c r="L81" s="280">
        <f t="shared" si="2"/>
        <v>0</v>
      </c>
      <c r="M81" s="239"/>
      <c r="N81" s="263"/>
      <c r="O81" s="107"/>
      <c r="P81" s="323">
        <f>IF('E - Change Order Details '!P115+'E - Change Order Details '!R115=0,0,IF(L81=0,0,('E - Change Order Details '!P115+'E - Change Order Details '!R115)/L81))</f>
        <v>0</v>
      </c>
      <c r="Q81" s="263"/>
      <c r="R81" s="323">
        <f>IF(L81=0,0,('E - Change Order Details '!V115+'E - Change Order Details '!X115)/L81)</f>
        <v>0</v>
      </c>
      <c r="S81" s="263"/>
      <c r="T81" s="280">
        <f>'E - Change Order Details '!V81+'E - Change Order Details '!X115</f>
        <v>0</v>
      </c>
      <c r="U81" s="239"/>
      <c r="V81" s="239"/>
      <c r="W81" s="263"/>
      <c r="X81" s="262">
        <f>'E - Change Order Details '!V81</f>
        <v>0</v>
      </c>
      <c r="Y81" s="263"/>
      <c r="Z81" s="262">
        <f>'E - Change Order Details '!X81</f>
        <v>0</v>
      </c>
      <c r="AA81" s="263"/>
      <c r="AB81" s="108"/>
      <c r="AC81" s="71"/>
      <c r="AD81" s="71"/>
      <c r="AE81" s="71"/>
      <c r="AF81" s="71"/>
      <c r="AG81" s="71"/>
      <c r="AH81" s="71"/>
      <c r="AI81" s="71"/>
      <c r="AJ81" s="71"/>
      <c r="AK81" s="71"/>
      <c r="AL81" s="71"/>
    </row>
    <row r="82" spans="1:38" ht="12.75" customHeight="1" x14ac:dyDescent="0.2">
      <c r="A82" s="4"/>
      <c r="B82" s="3"/>
      <c r="C82" s="4"/>
      <c r="D82" s="324"/>
      <c r="E82" s="230"/>
      <c r="F82" s="230"/>
      <c r="G82" s="231"/>
      <c r="H82" s="278"/>
      <c r="I82" s="231"/>
      <c r="J82" s="278"/>
      <c r="K82" s="231"/>
      <c r="L82" s="280">
        <f t="shared" si="2"/>
        <v>0</v>
      </c>
      <c r="M82" s="239"/>
      <c r="N82" s="263"/>
      <c r="O82" s="107"/>
      <c r="P82" s="323">
        <f>IF('E - Change Order Details '!P116+'E - Change Order Details '!R116=0,0,IF(L82=0,0,('E - Change Order Details '!P116+'E - Change Order Details '!R116)/L82))</f>
        <v>0</v>
      </c>
      <c r="Q82" s="263"/>
      <c r="R82" s="323">
        <f>IF(L82=0,0,('E - Change Order Details '!V116+'E - Change Order Details '!X116)/L82)</f>
        <v>0</v>
      </c>
      <c r="S82" s="263"/>
      <c r="T82" s="280">
        <f>'E - Change Order Details '!V82+'E - Change Order Details '!X116</f>
        <v>0</v>
      </c>
      <c r="U82" s="239"/>
      <c r="V82" s="239"/>
      <c r="W82" s="263"/>
      <c r="X82" s="262">
        <f>'E - Change Order Details '!V82</f>
        <v>0</v>
      </c>
      <c r="Y82" s="263"/>
      <c r="Z82" s="262">
        <f>'E - Change Order Details '!X82</f>
        <v>0</v>
      </c>
      <c r="AA82" s="263"/>
      <c r="AB82" s="71"/>
      <c r="AC82" s="71"/>
      <c r="AD82" s="71"/>
      <c r="AE82" s="71"/>
      <c r="AF82" s="71"/>
      <c r="AG82" s="71"/>
      <c r="AH82" s="71"/>
      <c r="AI82" s="71"/>
      <c r="AJ82" s="71"/>
      <c r="AK82" s="71"/>
      <c r="AL82" s="71"/>
    </row>
    <row r="83" spans="1:38" ht="12.75" customHeight="1" x14ac:dyDescent="0.2">
      <c r="A83" s="4"/>
      <c r="B83" s="3"/>
      <c r="C83" s="4"/>
      <c r="D83" s="324"/>
      <c r="E83" s="230"/>
      <c r="F83" s="230"/>
      <c r="G83" s="231"/>
      <c r="H83" s="278"/>
      <c r="I83" s="231"/>
      <c r="J83" s="278"/>
      <c r="K83" s="231"/>
      <c r="L83" s="280">
        <f t="shared" si="2"/>
        <v>0</v>
      </c>
      <c r="M83" s="239"/>
      <c r="N83" s="263"/>
      <c r="O83" s="107"/>
      <c r="P83" s="323">
        <f>IF('E - Change Order Details '!P117+'E - Change Order Details '!R117=0,0,IF(L83=0,0,('E - Change Order Details '!P117+'E - Change Order Details '!R117)/L83))</f>
        <v>0</v>
      </c>
      <c r="Q83" s="263"/>
      <c r="R83" s="323">
        <f>IF(L83=0,0,('E - Change Order Details '!V117+'E - Change Order Details '!X117)/L83)</f>
        <v>0</v>
      </c>
      <c r="S83" s="263"/>
      <c r="T83" s="280">
        <f>'E - Change Order Details '!V83+'E - Change Order Details '!X117</f>
        <v>0</v>
      </c>
      <c r="U83" s="239"/>
      <c r="V83" s="239"/>
      <c r="W83" s="263"/>
      <c r="X83" s="262">
        <f>'E - Change Order Details '!V83</f>
        <v>0</v>
      </c>
      <c r="Y83" s="263"/>
      <c r="Z83" s="262">
        <f>'E - Change Order Details '!X83</f>
        <v>0</v>
      </c>
      <c r="AA83" s="263"/>
      <c r="AB83" s="71"/>
      <c r="AC83" s="71"/>
      <c r="AD83" s="71"/>
      <c r="AE83" s="71"/>
      <c r="AF83" s="71"/>
      <c r="AG83" s="71"/>
      <c r="AH83" s="71"/>
      <c r="AI83" s="71"/>
      <c r="AJ83" s="71"/>
      <c r="AK83" s="71"/>
      <c r="AL83" s="71"/>
    </row>
    <row r="84" spans="1:38" ht="12.75" customHeight="1" x14ac:dyDescent="0.2">
      <c r="A84" s="4"/>
      <c r="B84" s="3"/>
      <c r="C84" s="4"/>
      <c r="D84" s="324"/>
      <c r="E84" s="230"/>
      <c r="F84" s="230"/>
      <c r="G84" s="231"/>
      <c r="H84" s="278"/>
      <c r="I84" s="231"/>
      <c r="J84" s="278"/>
      <c r="K84" s="231"/>
      <c r="L84" s="280">
        <f t="shared" si="2"/>
        <v>0</v>
      </c>
      <c r="M84" s="239"/>
      <c r="N84" s="263"/>
      <c r="O84" s="107"/>
      <c r="P84" s="323">
        <f>IF('E - Change Order Details '!P118+'E - Change Order Details '!R118=0,0,IF(L84=0,0,('E - Change Order Details '!P118+'E - Change Order Details '!R118)/L84))</f>
        <v>0</v>
      </c>
      <c r="Q84" s="263"/>
      <c r="R84" s="323">
        <f>IF(L84=0,0,('E - Change Order Details '!V118+'E - Change Order Details '!X118)/L84)</f>
        <v>0</v>
      </c>
      <c r="S84" s="263"/>
      <c r="T84" s="280">
        <f>'E - Change Order Details '!V84+'E - Change Order Details '!X118</f>
        <v>0</v>
      </c>
      <c r="U84" s="239"/>
      <c r="V84" s="239"/>
      <c r="W84" s="263"/>
      <c r="X84" s="262">
        <f>'E - Change Order Details '!V84</f>
        <v>0</v>
      </c>
      <c r="Y84" s="263"/>
      <c r="Z84" s="262">
        <f>'E - Change Order Details '!X84</f>
        <v>0</v>
      </c>
      <c r="AA84" s="263"/>
      <c r="AB84" s="71"/>
      <c r="AC84" s="71"/>
      <c r="AD84" s="71"/>
      <c r="AE84" s="71"/>
      <c r="AF84" s="71"/>
      <c r="AG84" s="71"/>
      <c r="AH84" s="71"/>
      <c r="AI84" s="71"/>
      <c r="AJ84" s="71"/>
      <c r="AK84" s="71"/>
      <c r="AL84" s="71"/>
    </row>
    <row r="85" spans="1:38" ht="12.75" customHeight="1" x14ac:dyDescent="0.2">
      <c r="A85" s="4"/>
      <c r="B85" s="3"/>
      <c r="C85" s="4"/>
      <c r="D85" s="324"/>
      <c r="E85" s="230"/>
      <c r="F85" s="230"/>
      <c r="G85" s="231"/>
      <c r="H85" s="278"/>
      <c r="I85" s="231"/>
      <c r="J85" s="278"/>
      <c r="K85" s="231"/>
      <c r="L85" s="280">
        <f t="shared" si="2"/>
        <v>0</v>
      </c>
      <c r="M85" s="239"/>
      <c r="N85" s="263"/>
      <c r="O85" s="107"/>
      <c r="P85" s="323">
        <f>IF('E - Change Order Details '!P119+'E - Change Order Details '!R119=0,0,IF(L85=0,0,('E - Change Order Details '!P119+'E - Change Order Details '!R119)/L85))</f>
        <v>0</v>
      </c>
      <c r="Q85" s="263"/>
      <c r="R85" s="323">
        <f>IF(L85=0,0,('E - Change Order Details '!V119+'E - Change Order Details '!X119)/L85)</f>
        <v>0</v>
      </c>
      <c r="S85" s="263"/>
      <c r="T85" s="280">
        <f>'E - Change Order Details '!V85+'E - Change Order Details '!X119</f>
        <v>0</v>
      </c>
      <c r="U85" s="239"/>
      <c r="V85" s="239"/>
      <c r="W85" s="263"/>
      <c r="X85" s="262">
        <f>'E - Change Order Details '!V85</f>
        <v>0</v>
      </c>
      <c r="Y85" s="263"/>
      <c r="Z85" s="262">
        <f>'E - Change Order Details '!X85</f>
        <v>0</v>
      </c>
      <c r="AA85" s="263"/>
      <c r="AB85" s="71"/>
      <c r="AC85" s="71"/>
      <c r="AD85" s="71"/>
      <c r="AE85" s="71"/>
      <c r="AF85" s="71"/>
      <c r="AG85" s="71"/>
      <c r="AH85" s="71"/>
      <c r="AI85" s="71"/>
      <c r="AJ85" s="71"/>
      <c r="AK85" s="71"/>
      <c r="AL85" s="71"/>
    </row>
    <row r="86" spans="1:38" ht="12.75" customHeight="1" x14ac:dyDescent="0.2">
      <c r="A86" s="4"/>
      <c r="B86" s="3"/>
      <c r="C86" s="4"/>
      <c r="D86" s="324"/>
      <c r="E86" s="230"/>
      <c r="F86" s="230"/>
      <c r="G86" s="231"/>
      <c r="H86" s="278"/>
      <c r="I86" s="231"/>
      <c r="J86" s="278"/>
      <c r="K86" s="231"/>
      <c r="L86" s="280">
        <f t="shared" si="2"/>
        <v>0</v>
      </c>
      <c r="M86" s="239"/>
      <c r="N86" s="263"/>
      <c r="O86" s="107"/>
      <c r="P86" s="323">
        <f>IF('E - Change Order Details '!P120+'E - Change Order Details '!R120=0,0,IF(L86=0,0,('E - Change Order Details '!P120+'E - Change Order Details '!R120)/L86))</f>
        <v>0</v>
      </c>
      <c r="Q86" s="263"/>
      <c r="R86" s="323">
        <f>IF(L86=0,0,('E - Change Order Details '!V120+'E - Change Order Details '!X120)/L86)</f>
        <v>0</v>
      </c>
      <c r="S86" s="263"/>
      <c r="T86" s="280">
        <f>'E - Change Order Details '!V86+'E - Change Order Details '!X120</f>
        <v>0</v>
      </c>
      <c r="U86" s="239"/>
      <c r="V86" s="239"/>
      <c r="W86" s="263"/>
      <c r="X86" s="262">
        <f>'E - Change Order Details '!V86</f>
        <v>0</v>
      </c>
      <c r="Y86" s="263"/>
      <c r="Z86" s="262">
        <f>'E - Change Order Details '!X86</f>
        <v>0</v>
      </c>
      <c r="AA86" s="263"/>
      <c r="AB86" s="71"/>
      <c r="AC86" s="71"/>
      <c r="AD86" s="71"/>
      <c r="AE86" s="71"/>
      <c r="AF86" s="71"/>
      <c r="AG86" s="71"/>
      <c r="AH86" s="71"/>
      <c r="AI86" s="71"/>
      <c r="AJ86" s="71"/>
      <c r="AK86" s="71"/>
      <c r="AL86" s="71"/>
    </row>
    <row r="87" spans="1:38" ht="12.75" customHeight="1" x14ac:dyDescent="0.2">
      <c r="A87" s="4"/>
      <c r="B87" s="3"/>
      <c r="C87" s="4"/>
      <c r="D87" s="324"/>
      <c r="E87" s="230"/>
      <c r="F87" s="230"/>
      <c r="G87" s="231"/>
      <c r="H87" s="278"/>
      <c r="I87" s="231"/>
      <c r="J87" s="278"/>
      <c r="K87" s="231"/>
      <c r="L87" s="280">
        <f t="shared" si="2"/>
        <v>0</v>
      </c>
      <c r="M87" s="239"/>
      <c r="N87" s="263"/>
      <c r="O87" s="107"/>
      <c r="P87" s="323">
        <f>IF('E - Change Order Details '!P121+'E - Change Order Details '!R121=0,0,IF(L87=0,0,('E - Change Order Details '!P121+'E - Change Order Details '!R121)/L87))</f>
        <v>0</v>
      </c>
      <c r="Q87" s="263"/>
      <c r="R87" s="323">
        <f>IF(L87=0,0,('E - Change Order Details '!V121+'E - Change Order Details '!X121)/L87)</f>
        <v>0</v>
      </c>
      <c r="S87" s="263"/>
      <c r="T87" s="280">
        <f>'E - Change Order Details '!V87+'E - Change Order Details '!X121</f>
        <v>0</v>
      </c>
      <c r="U87" s="239"/>
      <c r="V87" s="239"/>
      <c r="W87" s="263"/>
      <c r="X87" s="262">
        <f>'E - Change Order Details '!V87</f>
        <v>0</v>
      </c>
      <c r="Y87" s="263"/>
      <c r="Z87" s="262">
        <f>'E - Change Order Details '!X87</f>
        <v>0</v>
      </c>
      <c r="AA87" s="263"/>
      <c r="AB87" s="71"/>
      <c r="AC87" s="71"/>
      <c r="AD87" s="71"/>
      <c r="AE87" s="71"/>
      <c r="AF87" s="71"/>
      <c r="AG87" s="71"/>
      <c r="AH87" s="71"/>
      <c r="AI87" s="71"/>
      <c r="AJ87" s="71"/>
      <c r="AK87" s="71"/>
      <c r="AL87" s="71"/>
    </row>
    <row r="88" spans="1:38" ht="12.75" customHeight="1" x14ac:dyDescent="0.2">
      <c r="A88" s="4"/>
      <c r="B88" s="3"/>
      <c r="C88" s="4"/>
      <c r="D88" s="324"/>
      <c r="E88" s="230"/>
      <c r="F88" s="230"/>
      <c r="G88" s="231"/>
      <c r="H88" s="278"/>
      <c r="I88" s="231"/>
      <c r="J88" s="278"/>
      <c r="K88" s="231"/>
      <c r="L88" s="280">
        <f t="shared" si="2"/>
        <v>0</v>
      </c>
      <c r="M88" s="239"/>
      <c r="N88" s="263"/>
      <c r="O88" s="107"/>
      <c r="P88" s="323">
        <f>IF('E - Change Order Details '!P122+'E - Change Order Details '!R122=0,0,IF(L88=0,0,('E - Change Order Details '!P122+'E - Change Order Details '!R122)/L88))</f>
        <v>0</v>
      </c>
      <c r="Q88" s="263"/>
      <c r="R88" s="323">
        <f>IF(L88=0,0,('E - Change Order Details '!V122+'E - Change Order Details '!X122)/L88)</f>
        <v>0</v>
      </c>
      <c r="S88" s="263"/>
      <c r="T88" s="280">
        <f>'E - Change Order Details '!V88+'E - Change Order Details '!X122</f>
        <v>0</v>
      </c>
      <c r="U88" s="239"/>
      <c r="V88" s="239"/>
      <c r="W88" s="263"/>
      <c r="X88" s="262">
        <f>'E - Change Order Details '!V88</f>
        <v>0</v>
      </c>
      <c r="Y88" s="263"/>
      <c r="Z88" s="262">
        <f>'E - Change Order Details '!X88</f>
        <v>0</v>
      </c>
      <c r="AA88" s="263"/>
      <c r="AB88" s="71"/>
      <c r="AC88" s="71"/>
      <c r="AD88" s="71"/>
      <c r="AE88" s="71"/>
      <c r="AF88" s="71"/>
      <c r="AG88" s="71"/>
      <c r="AH88" s="71"/>
      <c r="AI88" s="71"/>
      <c r="AJ88" s="71"/>
      <c r="AK88" s="71"/>
      <c r="AL88" s="71"/>
    </row>
    <row r="89" spans="1:38" ht="12.75" customHeight="1" x14ac:dyDescent="0.2">
      <c r="A89" s="4"/>
      <c r="B89" s="3"/>
      <c r="C89" s="4"/>
      <c r="D89" s="324"/>
      <c r="E89" s="230"/>
      <c r="F89" s="230"/>
      <c r="G89" s="231"/>
      <c r="H89" s="278"/>
      <c r="I89" s="231"/>
      <c r="J89" s="278"/>
      <c r="K89" s="231"/>
      <c r="L89" s="280">
        <f t="shared" si="2"/>
        <v>0</v>
      </c>
      <c r="M89" s="239"/>
      <c r="N89" s="263"/>
      <c r="O89" s="107"/>
      <c r="P89" s="323">
        <f>IF('E - Change Order Details '!P123+'E - Change Order Details '!R123=0,0,IF(L89=0,0,('E - Change Order Details '!P123+'E - Change Order Details '!R123)/L89))</f>
        <v>0</v>
      </c>
      <c r="Q89" s="263"/>
      <c r="R89" s="323">
        <f>IF(L89=0,0,('E - Change Order Details '!V123+'E - Change Order Details '!X123)/L89)</f>
        <v>0</v>
      </c>
      <c r="S89" s="263"/>
      <c r="T89" s="280">
        <f>'E - Change Order Details '!V89+'E - Change Order Details '!X123</f>
        <v>0</v>
      </c>
      <c r="U89" s="239"/>
      <c r="V89" s="239"/>
      <c r="W89" s="263"/>
      <c r="X89" s="262">
        <f>'E - Change Order Details '!V89</f>
        <v>0</v>
      </c>
      <c r="Y89" s="263"/>
      <c r="Z89" s="262">
        <f>'E - Change Order Details '!X89</f>
        <v>0</v>
      </c>
      <c r="AA89" s="263"/>
      <c r="AB89" s="71"/>
      <c r="AC89" s="71"/>
      <c r="AD89" s="71"/>
      <c r="AE89" s="71"/>
      <c r="AF89" s="71"/>
      <c r="AG89" s="71"/>
      <c r="AH89" s="71"/>
      <c r="AI89" s="71"/>
      <c r="AJ89" s="71"/>
      <c r="AK89" s="71"/>
      <c r="AL89" s="71"/>
    </row>
    <row r="90" spans="1:38" ht="12.75" customHeight="1" x14ac:dyDescent="0.2">
      <c r="A90" s="4"/>
      <c r="B90" s="3"/>
      <c r="C90" s="4"/>
      <c r="D90" s="324"/>
      <c r="E90" s="230"/>
      <c r="F90" s="230"/>
      <c r="G90" s="231"/>
      <c r="H90" s="278"/>
      <c r="I90" s="231"/>
      <c r="J90" s="278"/>
      <c r="K90" s="231"/>
      <c r="L90" s="280">
        <f t="shared" si="2"/>
        <v>0</v>
      </c>
      <c r="M90" s="239"/>
      <c r="N90" s="263"/>
      <c r="O90" s="107"/>
      <c r="P90" s="323">
        <f>IF('E - Change Order Details '!P124+'E - Change Order Details '!R124=0,0,IF(L90=0,0,('E - Change Order Details '!P124+'E - Change Order Details '!R124)/L90))</f>
        <v>0</v>
      </c>
      <c r="Q90" s="263"/>
      <c r="R90" s="323">
        <f>IF(L90=0,0,('E - Change Order Details '!V124+'E - Change Order Details '!X124)/L90)</f>
        <v>0</v>
      </c>
      <c r="S90" s="263"/>
      <c r="T90" s="280">
        <f>'E - Change Order Details '!V90+'E - Change Order Details '!X124</f>
        <v>0</v>
      </c>
      <c r="U90" s="239"/>
      <c r="V90" s="239"/>
      <c r="W90" s="263"/>
      <c r="X90" s="262">
        <f>'E - Change Order Details '!V90</f>
        <v>0</v>
      </c>
      <c r="Y90" s="263"/>
      <c r="Z90" s="262">
        <f>'E - Change Order Details '!X90</f>
        <v>0</v>
      </c>
      <c r="AA90" s="263"/>
      <c r="AB90" s="71"/>
      <c r="AC90" s="71"/>
      <c r="AD90" s="71"/>
      <c r="AE90" s="71"/>
      <c r="AF90" s="71"/>
      <c r="AG90" s="71"/>
      <c r="AH90" s="71"/>
      <c r="AI90" s="71"/>
      <c r="AJ90" s="71"/>
      <c r="AK90" s="71"/>
      <c r="AL90" s="71"/>
    </row>
    <row r="91" spans="1:38" ht="12.75" customHeight="1" x14ac:dyDescent="0.2">
      <c r="A91" s="4"/>
      <c r="B91" s="3"/>
      <c r="C91" s="4"/>
      <c r="D91" s="324"/>
      <c r="E91" s="230"/>
      <c r="F91" s="230"/>
      <c r="G91" s="231"/>
      <c r="H91" s="278"/>
      <c r="I91" s="231"/>
      <c r="J91" s="278"/>
      <c r="K91" s="231"/>
      <c r="L91" s="280">
        <f t="shared" si="2"/>
        <v>0</v>
      </c>
      <c r="M91" s="239"/>
      <c r="N91" s="263"/>
      <c r="O91" s="107"/>
      <c r="P91" s="323">
        <f>IF('E - Change Order Details '!P125+'E - Change Order Details '!R125=0,0,IF(L91=0,0,('E - Change Order Details '!P125+'E - Change Order Details '!R125)/L91))</f>
        <v>0</v>
      </c>
      <c r="Q91" s="263"/>
      <c r="R91" s="323">
        <f>IF(L91=0,0,('E - Change Order Details '!V125+'E - Change Order Details '!X125)/L91)</f>
        <v>0</v>
      </c>
      <c r="S91" s="263"/>
      <c r="T91" s="280">
        <f>'E - Change Order Details '!V91+'E - Change Order Details '!X125</f>
        <v>0</v>
      </c>
      <c r="U91" s="239"/>
      <c r="V91" s="239"/>
      <c r="W91" s="263"/>
      <c r="X91" s="262">
        <f>'E - Change Order Details '!V91</f>
        <v>0</v>
      </c>
      <c r="Y91" s="263"/>
      <c r="Z91" s="262">
        <f>'E - Change Order Details '!X91</f>
        <v>0</v>
      </c>
      <c r="AA91" s="263"/>
      <c r="AB91" s="71"/>
      <c r="AC91" s="71"/>
      <c r="AD91" s="71"/>
      <c r="AE91" s="71"/>
      <c r="AF91" s="71"/>
      <c r="AG91" s="71"/>
      <c r="AH91" s="71"/>
      <c r="AI91" s="71"/>
      <c r="AJ91" s="71"/>
      <c r="AK91" s="71"/>
      <c r="AL91" s="71"/>
    </row>
    <row r="92" spans="1:38" ht="12.75" customHeight="1" x14ac:dyDescent="0.2">
      <c r="A92" s="4"/>
      <c r="B92" s="3"/>
      <c r="C92" s="4"/>
      <c r="D92" s="324"/>
      <c r="E92" s="230"/>
      <c r="F92" s="230"/>
      <c r="G92" s="231"/>
      <c r="H92" s="278"/>
      <c r="I92" s="231"/>
      <c r="J92" s="278"/>
      <c r="K92" s="231"/>
      <c r="L92" s="280">
        <f t="shared" si="2"/>
        <v>0</v>
      </c>
      <c r="M92" s="239"/>
      <c r="N92" s="263"/>
      <c r="O92" s="107"/>
      <c r="P92" s="323">
        <f>IF('E - Change Order Details '!P126+'E - Change Order Details '!R126=0,0,IF(L92=0,0,('E - Change Order Details '!P126+'E - Change Order Details '!R126)/L92))</f>
        <v>0</v>
      </c>
      <c r="Q92" s="263"/>
      <c r="R92" s="323">
        <f>IF(L92=0,0,('E - Change Order Details '!V126+'E - Change Order Details '!X126)/L92)</f>
        <v>0</v>
      </c>
      <c r="S92" s="263"/>
      <c r="T92" s="280">
        <f>'E - Change Order Details '!V92+'E - Change Order Details '!X126</f>
        <v>0</v>
      </c>
      <c r="U92" s="239"/>
      <c r="V92" s="239"/>
      <c r="W92" s="263"/>
      <c r="X92" s="262">
        <f>'E - Change Order Details '!V92</f>
        <v>0</v>
      </c>
      <c r="Y92" s="263"/>
      <c r="Z92" s="262">
        <f>'E - Change Order Details '!X92</f>
        <v>0</v>
      </c>
      <c r="AA92" s="263"/>
      <c r="AB92" s="71"/>
      <c r="AC92" s="71"/>
      <c r="AD92" s="71"/>
      <c r="AE92" s="71"/>
      <c r="AF92" s="71"/>
      <c r="AG92" s="71"/>
      <c r="AH92" s="71"/>
      <c r="AI92" s="71"/>
      <c r="AJ92" s="71"/>
      <c r="AK92" s="71"/>
      <c r="AL92" s="71"/>
    </row>
    <row r="93" spans="1:38" ht="12.75" customHeight="1" x14ac:dyDescent="0.2">
      <c r="A93" s="4"/>
      <c r="B93" s="3"/>
      <c r="C93" s="4"/>
      <c r="D93" s="324"/>
      <c r="E93" s="230"/>
      <c r="F93" s="230"/>
      <c r="G93" s="231"/>
      <c r="H93" s="278"/>
      <c r="I93" s="231"/>
      <c r="J93" s="278"/>
      <c r="K93" s="231"/>
      <c r="L93" s="280">
        <f t="shared" si="2"/>
        <v>0</v>
      </c>
      <c r="M93" s="239"/>
      <c r="N93" s="263"/>
      <c r="O93" s="107"/>
      <c r="P93" s="323">
        <f>IF('E - Change Order Details '!P127+'E - Change Order Details '!R127=0,0,IF(L93=0,0,('E - Change Order Details '!P127+'E - Change Order Details '!R127)/L93))</f>
        <v>0</v>
      </c>
      <c r="Q93" s="263"/>
      <c r="R93" s="323">
        <f>IF(L93=0,0,('E - Change Order Details '!V127+'E - Change Order Details '!X127)/L93)</f>
        <v>0</v>
      </c>
      <c r="S93" s="263"/>
      <c r="T93" s="280">
        <f>'E - Change Order Details '!V93+'E - Change Order Details '!X127</f>
        <v>0</v>
      </c>
      <c r="U93" s="239"/>
      <c r="V93" s="239"/>
      <c r="W93" s="263"/>
      <c r="X93" s="262">
        <f>'E - Change Order Details '!V93</f>
        <v>0</v>
      </c>
      <c r="Y93" s="263"/>
      <c r="Z93" s="262">
        <f>'E - Change Order Details '!X93</f>
        <v>0</v>
      </c>
      <c r="AA93" s="263"/>
      <c r="AB93" s="71"/>
      <c r="AC93" s="71"/>
      <c r="AD93" s="71"/>
      <c r="AE93" s="71"/>
      <c r="AF93" s="71"/>
      <c r="AG93" s="71"/>
      <c r="AH93" s="71"/>
      <c r="AI93" s="71"/>
      <c r="AJ93" s="71"/>
      <c r="AK93" s="71"/>
      <c r="AL93" s="71"/>
    </row>
    <row r="94" spans="1:38" ht="12.75" customHeight="1" x14ac:dyDescent="0.2">
      <c r="A94" s="4"/>
      <c r="B94" s="3"/>
      <c r="C94" s="4"/>
      <c r="D94" s="324"/>
      <c r="E94" s="230"/>
      <c r="F94" s="230"/>
      <c r="G94" s="231"/>
      <c r="H94" s="278"/>
      <c r="I94" s="231"/>
      <c r="J94" s="278"/>
      <c r="K94" s="231"/>
      <c r="L94" s="280">
        <f t="shared" si="2"/>
        <v>0</v>
      </c>
      <c r="M94" s="239"/>
      <c r="N94" s="263"/>
      <c r="O94" s="107"/>
      <c r="P94" s="323">
        <f>IF('E - Change Order Details '!P128+'E - Change Order Details '!R128=0,0,IF(L94=0,0,('E - Change Order Details '!P128+'E - Change Order Details '!R128)/L94))</f>
        <v>0</v>
      </c>
      <c r="Q94" s="263"/>
      <c r="R94" s="323">
        <f>IF(L94=0,0,('E - Change Order Details '!V128+'E - Change Order Details '!X128)/L94)</f>
        <v>0</v>
      </c>
      <c r="S94" s="263"/>
      <c r="T94" s="280">
        <f>'E - Change Order Details '!V94+'E - Change Order Details '!X128</f>
        <v>0</v>
      </c>
      <c r="U94" s="239"/>
      <c r="V94" s="239"/>
      <c r="W94" s="263"/>
      <c r="X94" s="262">
        <f>'E - Change Order Details '!V94</f>
        <v>0</v>
      </c>
      <c r="Y94" s="263"/>
      <c r="Z94" s="262">
        <f>'E - Change Order Details '!X94</f>
        <v>0</v>
      </c>
      <c r="AA94" s="263"/>
      <c r="AB94" s="71"/>
      <c r="AC94" s="71"/>
      <c r="AD94" s="71"/>
      <c r="AE94" s="71"/>
      <c r="AF94" s="71"/>
      <c r="AG94" s="71"/>
      <c r="AH94" s="71"/>
      <c r="AI94" s="71"/>
      <c r="AJ94" s="71"/>
      <c r="AK94" s="71"/>
      <c r="AL94" s="71"/>
    </row>
    <row r="95" spans="1:38" ht="12.75" customHeight="1" x14ac:dyDescent="0.2">
      <c r="A95" s="4"/>
      <c r="B95" s="3"/>
      <c r="C95" s="4"/>
      <c r="D95" s="324"/>
      <c r="E95" s="230"/>
      <c r="F95" s="230"/>
      <c r="G95" s="231"/>
      <c r="H95" s="278"/>
      <c r="I95" s="231"/>
      <c r="J95" s="278"/>
      <c r="K95" s="231"/>
      <c r="L95" s="280">
        <f t="shared" si="2"/>
        <v>0</v>
      </c>
      <c r="M95" s="239"/>
      <c r="N95" s="263"/>
      <c r="O95" s="107"/>
      <c r="P95" s="323">
        <f>IF('E - Change Order Details '!P129+'E - Change Order Details '!R129=0,0,IF(L95=0,0,('E - Change Order Details '!P129+'E - Change Order Details '!R129)/L95))</f>
        <v>0</v>
      </c>
      <c r="Q95" s="263"/>
      <c r="R95" s="323">
        <f>IF(L95=0,0,('E - Change Order Details '!V129+'E - Change Order Details '!X129)/L95)</f>
        <v>0</v>
      </c>
      <c r="S95" s="263"/>
      <c r="T95" s="280">
        <f>'E - Change Order Details '!V95+'E - Change Order Details '!X129</f>
        <v>0</v>
      </c>
      <c r="U95" s="239"/>
      <c r="V95" s="239"/>
      <c r="W95" s="263"/>
      <c r="X95" s="262">
        <f>'E - Change Order Details '!V95</f>
        <v>0</v>
      </c>
      <c r="Y95" s="263"/>
      <c r="Z95" s="262">
        <f>'E - Change Order Details '!X95</f>
        <v>0</v>
      </c>
      <c r="AA95" s="263"/>
      <c r="AB95" s="71"/>
      <c r="AC95" s="71"/>
      <c r="AD95" s="71"/>
      <c r="AE95" s="71"/>
      <c r="AF95" s="71"/>
      <c r="AG95" s="71"/>
      <c r="AH95" s="71"/>
      <c r="AI95" s="71"/>
      <c r="AJ95" s="71"/>
      <c r="AK95" s="71"/>
      <c r="AL95" s="71"/>
    </row>
    <row r="96" spans="1:38" ht="12.75" customHeight="1" x14ac:dyDescent="0.2">
      <c r="A96" s="4"/>
      <c r="B96" s="3"/>
      <c r="C96" s="4"/>
      <c r="D96" s="324"/>
      <c r="E96" s="230"/>
      <c r="F96" s="230"/>
      <c r="G96" s="231"/>
      <c r="H96" s="278"/>
      <c r="I96" s="231"/>
      <c r="J96" s="278"/>
      <c r="K96" s="231"/>
      <c r="L96" s="280">
        <f t="shared" si="2"/>
        <v>0</v>
      </c>
      <c r="M96" s="239"/>
      <c r="N96" s="263"/>
      <c r="O96" s="107"/>
      <c r="P96" s="323">
        <f>IF('E - Change Order Details '!P130+'E - Change Order Details '!R130=0,0,IF(L96=0,0,('E - Change Order Details '!P130+'E - Change Order Details '!R130)/L96))</f>
        <v>0</v>
      </c>
      <c r="Q96" s="263"/>
      <c r="R96" s="323">
        <f>IF(L96=0,0,('E - Change Order Details '!V130+'E - Change Order Details '!X130)/L96)</f>
        <v>0</v>
      </c>
      <c r="S96" s="263"/>
      <c r="T96" s="280">
        <f>'E - Change Order Details '!V96+'E - Change Order Details '!X130</f>
        <v>0</v>
      </c>
      <c r="U96" s="239"/>
      <c r="V96" s="239"/>
      <c r="W96" s="263"/>
      <c r="X96" s="262">
        <f>'E - Change Order Details '!V96</f>
        <v>0</v>
      </c>
      <c r="Y96" s="263"/>
      <c r="Z96" s="262">
        <f>'E - Change Order Details '!X96</f>
        <v>0</v>
      </c>
      <c r="AA96" s="263"/>
      <c r="AB96" s="71"/>
      <c r="AC96" s="71"/>
      <c r="AD96" s="71"/>
      <c r="AE96" s="71"/>
      <c r="AF96" s="71"/>
      <c r="AG96" s="71"/>
      <c r="AH96" s="71"/>
      <c r="AI96" s="71"/>
      <c r="AJ96" s="71"/>
      <c r="AK96" s="71"/>
      <c r="AL96" s="71"/>
    </row>
    <row r="97" spans="1:38" ht="12.75" customHeight="1" x14ac:dyDescent="0.2">
      <c r="A97" s="4"/>
      <c r="B97" s="3"/>
      <c r="C97" s="4"/>
      <c r="D97" s="324"/>
      <c r="E97" s="230"/>
      <c r="F97" s="230"/>
      <c r="G97" s="231"/>
      <c r="H97" s="278"/>
      <c r="I97" s="231"/>
      <c r="J97" s="278"/>
      <c r="K97" s="231"/>
      <c r="L97" s="280">
        <f t="shared" si="2"/>
        <v>0</v>
      </c>
      <c r="M97" s="239"/>
      <c r="N97" s="263"/>
      <c r="O97" s="107"/>
      <c r="P97" s="323">
        <f>IF('E - Change Order Details '!P131+'E - Change Order Details '!R131=0,0,IF(L97=0,0,('E - Change Order Details '!P131+'E - Change Order Details '!R131)/L97))</f>
        <v>0</v>
      </c>
      <c r="Q97" s="263"/>
      <c r="R97" s="323">
        <f>IF(L97=0,0,('E - Change Order Details '!V131+'E - Change Order Details '!X131)/L97)</f>
        <v>0</v>
      </c>
      <c r="S97" s="263"/>
      <c r="T97" s="280">
        <f>'E - Change Order Details '!V97+'E - Change Order Details '!X131</f>
        <v>0</v>
      </c>
      <c r="U97" s="239"/>
      <c r="V97" s="239"/>
      <c r="W97" s="263"/>
      <c r="X97" s="262">
        <f>'E - Change Order Details '!V97</f>
        <v>0</v>
      </c>
      <c r="Y97" s="263"/>
      <c r="Z97" s="262">
        <f>'E - Change Order Details '!X97</f>
        <v>0</v>
      </c>
      <c r="AA97" s="263"/>
      <c r="AB97" s="71"/>
      <c r="AC97" s="71"/>
      <c r="AD97" s="71"/>
      <c r="AE97" s="71"/>
      <c r="AF97" s="71"/>
      <c r="AG97" s="71"/>
      <c r="AH97" s="71"/>
      <c r="AI97" s="71"/>
      <c r="AJ97" s="71"/>
      <c r="AK97" s="71"/>
      <c r="AL97" s="71"/>
    </row>
    <row r="98" spans="1:38" ht="12.75" customHeight="1" x14ac:dyDescent="0.2">
      <c r="A98" s="4"/>
      <c r="B98" s="3"/>
      <c r="C98" s="4"/>
      <c r="D98" s="324"/>
      <c r="E98" s="230"/>
      <c r="F98" s="230"/>
      <c r="G98" s="231"/>
      <c r="H98" s="278"/>
      <c r="I98" s="231"/>
      <c r="J98" s="278"/>
      <c r="K98" s="231"/>
      <c r="L98" s="280">
        <f t="shared" si="2"/>
        <v>0</v>
      </c>
      <c r="M98" s="239"/>
      <c r="N98" s="263"/>
      <c r="O98" s="107"/>
      <c r="P98" s="323">
        <f>IF('E - Change Order Details '!P132+'E - Change Order Details '!R132=0,0,IF(L98=0,0,('E - Change Order Details '!P132+'E - Change Order Details '!R132)/L98))</f>
        <v>0</v>
      </c>
      <c r="Q98" s="263"/>
      <c r="R98" s="323">
        <f>IF(L98=0,0,('E - Change Order Details '!V132+'E - Change Order Details '!X132)/L98)</f>
        <v>0</v>
      </c>
      <c r="S98" s="263"/>
      <c r="T98" s="280">
        <f>'E - Change Order Details '!V98+'E - Change Order Details '!X132</f>
        <v>0</v>
      </c>
      <c r="U98" s="239"/>
      <c r="V98" s="239"/>
      <c r="W98" s="263"/>
      <c r="X98" s="262">
        <f>'E - Change Order Details '!V98</f>
        <v>0</v>
      </c>
      <c r="Y98" s="263"/>
      <c r="Z98" s="262">
        <f>'E - Change Order Details '!X98</f>
        <v>0</v>
      </c>
      <c r="AA98" s="263"/>
      <c r="AB98" s="71"/>
      <c r="AC98" s="71"/>
      <c r="AD98" s="71"/>
      <c r="AE98" s="71"/>
      <c r="AF98" s="71"/>
      <c r="AG98" s="71"/>
      <c r="AH98" s="71"/>
      <c r="AI98" s="71"/>
      <c r="AJ98" s="71"/>
      <c r="AK98" s="71"/>
      <c r="AL98" s="71"/>
    </row>
    <row r="99" spans="1:38" ht="12.75" customHeight="1" x14ac:dyDescent="0.2">
      <c r="A99" s="4"/>
      <c r="B99" s="3"/>
      <c r="C99" s="4"/>
      <c r="D99" s="324"/>
      <c r="E99" s="230"/>
      <c r="F99" s="230"/>
      <c r="G99" s="231"/>
      <c r="H99" s="278"/>
      <c r="I99" s="231"/>
      <c r="J99" s="278"/>
      <c r="K99" s="231"/>
      <c r="L99" s="280">
        <f t="shared" si="2"/>
        <v>0</v>
      </c>
      <c r="M99" s="239"/>
      <c r="N99" s="263"/>
      <c r="O99" s="107"/>
      <c r="P99" s="323">
        <f>IF('E - Change Order Details '!P133+'E - Change Order Details '!R133=0,0,IF(L99=0,0,('E - Change Order Details '!P133+'E - Change Order Details '!R133)/L99))</f>
        <v>0</v>
      </c>
      <c r="Q99" s="263"/>
      <c r="R99" s="323">
        <f>IF(L99=0,0,('E - Change Order Details '!V133+'E - Change Order Details '!X133)/L99)</f>
        <v>0</v>
      </c>
      <c r="S99" s="263"/>
      <c r="T99" s="280">
        <f>'E - Change Order Details '!V99+'E - Change Order Details '!X133</f>
        <v>0</v>
      </c>
      <c r="U99" s="239"/>
      <c r="V99" s="239"/>
      <c r="W99" s="263"/>
      <c r="X99" s="262">
        <f>'E - Change Order Details '!V99</f>
        <v>0</v>
      </c>
      <c r="Y99" s="263"/>
      <c r="Z99" s="262">
        <f>'E - Change Order Details '!X99</f>
        <v>0</v>
      </c>
      <c r="AA99" s="263"/>
      <c r="AB99" s="71"/>
      <c r="AC99" s="71"/>
      <c r="AD99" s="71"/>
      <c r="AE99" s="71"/>
      <c r="AF99" s="71"/>
      <c r="AG99" s="71"/>
      <c r="AH99" s="71"/>
      <c r="AI99" s="71"/>
      <c r="AJ99" s="71"/>
      <c r="AK99" s="71"/>
      <c r="AL99" s="71"/>
    </row>
    <row r="100" spans="1:38" ht="12.75" customHeight="1" x14ac:dyDescent="0.2">
      <c r="A100" s="4"/>
      <c r="B100" s="3"/>
      <c r="C100" s="4"/>
      <c r="D100" s="324"/>
      <c r="E100" s="230"/>
      <c r="F100" s="230"/>
      <c r="G100" s="231"/>
      <c r="H100" s="278"/>
      <c r="I100" s="231"/>
      <c r="J100" s="278"/>
      <c r="K100" s="231"/>
      <c r="L100" s="280">
        <f t="shared" si="2"/>
        <v>0</v>
      </c>
      <c r="M100" s="239"/>
      <c r="N100" s="263"/>
      <c r="O100" s="107"/>
      <c r="P100" s="323">
        <f>IF('E - Change Order Details '!P134+'E - Change Order Details '!R134=0,0,IF(L100=0,0,('E - Change Order Details '!P134+'E - Change Order Details '!R134)/L100))</f>
        <v>0</v>
      </c>
      <c r="Q100" s="263"/>
      <c r="R100" s="323">
        <f>IF(L100=0,0,('E - Change Order Details '!V134+'E - Change Order Details '!X134)/L100)</f>
        <v>0</v>
      </c>
      <c r="S100" s="263"/>
      <c r="T100" s="280">
        <f>'E - Change Order Details '!V100+'E - Change Order Details '!X134</f>
        <v>0</v>
      </c>
      <c r="U100" s="239"/>
      <c r="V100" s="239"/>
      <c r="W100" s="263"/>
      <c r="X100" s="262">
        <f>'E - Change Order Details '!V100</f>
        <v>0</v>
      </c>
      <c r="Y100" s="263"/>
      <c r="Z100" s="262">
        <f>'E - Change Order Details '!X100</f>
        <v>0</v>
      </c>
      <c r="AA100" s="263"/>
      <c r="AB100" s="71"/>
      <c r="AC100" s="71"/>
      <c r="AD100" s="71"/>
      <c r="AE100" s="71"/>
      <c r="AF100" s="71"/>
      <c r="AG100" s="71"/>
      <c r="AH100" s="71"/>
      <c r="AI100" s="71"/>
      <c r="AJ100" s="71"/>
      <c r="AK100" s="71"/>
      <c r="AL100" s="71"/>
    </row>
    <row r="101" spans="1:38" ht="12.75" customHeight="1" x14ac:dyDescent="0.2">
      <c r="A101" s="4"/>
      <c r="B101" s="3"/>
      <c r="C101" s="4"/>
      <c r="D101" s="324"/>
      <c r="E101" s="230"/>
      <c r="F101" s="230"/>
      <c r="G101" s="231"/>
      <c r="H101" s="278"/>
      <c r="I101" s="231"/>
      <c r="J101" s="278"/>
      <c r="K101" s="231"/>
      <c r="L101" s="280">
        <f t="shared" si="2"/>
        <v>0</v>
      </c>
      <c r="M101" s="239"/>
      <c r="N101" s="263"/>
      <c r="O101" s="107"/>
      <c r="P101" s="323">
        <f>IF('E - Change Order Details '!P135+'E - Change Order Details '!R135=0,0,IF(L101=0,0,('E - Change Order Details '!P135+'E - Change Order Details '!R135)/L101))</f>
        <v>0</v>
      </c>
      <c r="Q101" s="263"/>
      <c r="R101" s="323">
        <f>IF(L101=0,0,('E - Change Order Details '!V135+'E - Change Order Details '!X135)/L101)</f>
        <v>0</v>
      </c>
      <c r="S101" s="263"/>
      <c r="T101" s="280">
        <f>'E - Change Order Details '!V101+'E - Change Order Details '!X135</f>
        <v>0</v>
      </c>
      <c r="U101" s="239"/>
      <c r="V101" s="239"/>
      <c r="W101" s="263"/>
      <c r="X101" s="262">
        <f>'E - Change Order Details '!V101</f>
        <v>0</v>
      </c>
      <c r="Y101" s="263"/>
      <c r="Z101" s="262">
        <f>'E - Change Order Details '!X101</f>
        <v>0</v>
      </c>
      <c r="AA101" s="263"/>
      <c r="AB101" s="71"/>
      <c r="AC101" s="71"/>
      <c r="AD101" s="71"/>
      <c r="AE101" s="71"/>
      <c r="AF101" s="71"/>
      <c r="AG101" s="71"/>
      <c r="AH101" s="71"/>
      <c r="AI101" s="71"/>
      <c r="AJ101" s="71"/>
      <c r="AK101" s="71"/>
      <c r="AL101" s="71"/>
    </row>
    <row r="102" spans="1:38" ht="12.75" customHeight="1" x14ac:dyDescent="0.2">
      <c r="A102" s="4"/>
      <c r="B102" s="5"/>
      <c r="C102" s="4"/>
      <c r="D102" s="332"/>
      <c r="E102" s="333"/>
      <c r="F102" s="333"/>
      <c r="G102" s="309"/>
      <c r="H102" s="331"/>
      <c r="I102" s="309"/>
      <c r="J102" s="331"/>
      <c r="K102" s="309"/>
      <c r="L102" s="306">
        <f t="shared" si="2"/>
        <v>0</v>
      </c>
      <c r="M102" s="303"/>
      <c r="N102" s="304"/>
      <c r="O102" s="109"/>
      <c r="P102" s="329">
        <f>IF('E - Change Order Details '!P136+'E - Change Order Details '!R136=0,0,IF(L102=0,0,('E - Change Order Details '!P136+'E - Change Order Details '!R136)/L102))</f>
        <v>0</v>
      </c>
      <c r="Q102" s="304"/>
      <c r="R102" s="329">
        <f>IF(L102=0,0,('E - Change Order Details '!V136+'E - Change Order Details '!X136)/L102)</f>
        <v>0</v>
      </c>
      <c r="S102" s="304"/>
      <c r="T102" s="280">
        <f>'E - Change Order Details '!V102+'E - Change Order Details '!X136</f>
        <v>0</v>
      </c>
      <c r="U102" s="239"/>
      <c r="V102" s="239"/>
      <c r="W102" s="263"/>
      <c r="X102" s="262">
        <f>'E - Change Order Details '!V102</f>
        <v>0</v>
      </c>
      <c r="Y102" s="263"/>
      <c r="Z102" s="262">
        <f>'E - Change Order Details '!X102</f>
        <v>0</v>
      </c>
      <c r="AA102" s="263"/>
      <c r="AB102" s="71"/>
      <c r="AC102" s="71"/>
      <c r="AD102" s="71"/>
      <c r="AE102" s="71"/>
      <c r="AF102" s="71"/>
      <c r="AG102" s="71"/>
      <c r="AH102" s="71"/>
      <c r="AI102" s="71"/>
      <c r="AJ102" s="71"/>
      <c r="AK102" s="71"/>
      <c r="AL102" s="71"/>
    </row>
    <row r="103" spans="1:38" ht="12.75" customHeight="1" x14ac:dyDescent="0.2">
      <c r="A103" s="295" t="s">
        <v>158</v>
      </c>
      <c r="B103" s="296"/>
      <c r="C103" s="296"/>
      <c r="D103" s="296"/>
      <c r="E103" s="296"/>
      <c r="F103" s="296"/>
      <c r="G103" s="267"/>
      <c r="H103" s="307">
        <f>SUM(H80:H102)</f>
        <v>0</v>
      </c>
      <c r="I103" s="267"/>
      <c r="J103" s="307">
        <f>SUM(J80:J102)</f>
        <v>0</v>
      </c>
      <c r="K103" s="267"/>
      <c r="L103" s="307">
        <f t="shared" si="2"/>
        <v>0</v>
      </c>
      <c r="M103" s="296"/>
      <c r="N103" s="267"/>
      <c r="O103" s="110"/>
      <c r="P103" s="328"/>
      <c r="Q103" s="290"/>
      <c r="R103" s="290"/>
      <c r="S103" s="290"/>
      <c r="T103" s="290"/>
      <c r="U103" s="290"/>
      <c r="V103" s="290"/>
      <c r="W103" s="291"/>
      <c r="X103" s="307">
        <f>SUM(X80:X102)</f>
        <v>0</v>
      </c>
      <c r="Y103" s="267"/>
      <c r="Z103" s="307">
        <f>SUM(Z80:Z102)</f>
        <v>0</v>
      </c>
      <c r="AA103" s="267"/>
      <c r="AB103" s="71"/>
      <c r="AC103" s="71"/>
      <c r="AD103" s="71"/>
      <c r="AE103" s="71"/>
      <c r="AF103" s="71"/>
      <c r="AG103" s="71"/>
      <c r="AH103" s="71"/>
      <c r="AI103" s="71"/>
      <c r="AJ103" s="71"/>
      <c r="AK103" s="71"/>
      <c r="AL103" s="71"/>
    </row>
    <row r="104" spans="1:38" ht="13.5" customHeight="1" x14ac:dyDescent="0.2">
      <c r="A104" s="330" t="str">
        <f>IF(COSLastPage=AB75,"Grand Total Final Sheet Only","")</f>
        <v/>
      </c>
      <c r="B104" s="202"/>
      <c r="C104" s="202"/>
      <c r="D104" s="202"/>
      <c r="E104" s="202"/>
      <c r="F104" s="202"/>
      <c r="G104" s="269"/>
      <c r="H104" s="268">
        <f>H35+H69+H103</f>
        <v>0</v>
      </c>
      <c r="I104" s="269"/>
      <c r="J104" s="268">
        <f>J35+J69+J103</f>
        <v>0</v>
      </c>
      <c r="K104" s="269"/>
      <c r="L104" s="317">
        <f t="shared" si="2"/>
        <v>0</v>
      </c>
      <c r="M104" s="202"/>
      <c r="N104" s="269"/>
      <c r="O104" s="111"/>
      <c r="P104" s="292"/>
      <c r="Q104" s="186"/>
      <c r="R104" s="186"/>
      <c r="S104" s="186"/>
      <c r="T104" s="186"/>
      <c r="U104" s="186"/>
      <c r="V104" s="186"/>
      <c r="W104" s="293"/>
      <c r="X104" s="317">
        <f>X35+X69+X103</f>
        <v>0</v>
      </c>
      <c r="Y104" s="269"/>
      <c r="Z104" s="317">
        <f>Z35+Z69+Z103</f>
        <v>0</v>
      </c>
      <c r="AA104" s="269"/>
      <c r="AB104" s="71"/>
      <c r="AC104" s="71"/>
      <c r="AD104" s="71"/>
      <c r="AE104" s="71"/>
      <c r="AF104" s="71"/>
      <c r="AG104" s="71"/>
      <c r="AH104" s="71"/>
      <c r="AI104" s="71"/>
      <c r="AJ104" s="71"/>
      <c r="AK104" s="71"/>
      <c r="AL104" s="71"/>
    </row>
    <row r="105" spans="1:38" ht="13.5" customHeight="1" x14ac:dyDescent="0.2">
      <c r="A105" s="24" t="str">
        <f>FormNumber</f>
        <v>F330-02</v>
      </c>
      <c r="B105" s="73"/>
      <c r="C105" s="73"/>
      <c r="D105" s="73"/>
      <c r="E105" s="73"/>
      <c r="F105" s="73"/>
      <c r="G105" s="73"/>
      <c r="H105" s="62"/>
      <c r="I105" s="62"/>
      <c r="J105" s="62"/>
      <c r="K105" s="282" t="str">
        <f>FormVersion</f>
        <v>2015-SEP</v>
      </c>
      <c r="L105" s="191"/>
      <c r="M105" s="191"/>
      <c r="N105" s="191"/>
      <c r="O105" s="112"/>
      <c r="P105" s="65"/>
      <c r="Q105" s="65"/>
      <c r="R105" s="65"/>
      <c r="S105" s="65"/>
      <c r="T105" s="65"/>
      <c r="U105" s="65"/>
      <c r="V105" s="65"/>
      <c r="W105" s="65"/>
      <c r="X105" s="113"/>
      <c r="Y105" s="113"/>
      <c r="Z105" s="113"/>
      <c r="AA105" s="64" t="str">
        <f>"Section D - Change Order Summary, Page "&amp;AB75&amp;" of "&amp;COSLastPage</f>
        <v>Section D - Change Order Summary, Page 3 of 0</v>
      </c>
      <c r="AB105" s="71"/>
      <c r="AC105" s="71"/>
      <c r="AD105" s="71"/>
      <c r="AE105" s="71"/>
      <c r="AF105" s="71"/>
      <c r="AG105" s="71"/>
      <c r="AH105" s="71"/>
      <c r="AI105" s="71"/>
      <c r="AJ105" s="71"/>
      <c r="AK105" s="71"/>
      <c r="AL105" s="71"/>
    </row>
    <row r="106" spans="1:38" ht="12.75" customHeight="1" x14ac:dyDescent="0.2">
      <c r="A106" s="98"/>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row>
    <row r="107" spans="1:38" ht="12.75" customHeight="1" x14ac:dyDescent="0.2">
      <c r="A107" s="98"/>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row>
    <row r="108" spans="1:38" ht="12.75" customHeight="1" x14ac:dyDescent="0.2">
      <c r="A108" s="98"/>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row>
    <row r="109" spans="1:38" ht="12.75" customHeight="1" x14ac:dyDescent="0.2">
      <c r="A109" s="98"/>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row>
    <row r="110" spans="1:38" ht="12.75" customHeight="1" x14ac:dyDescent="0.2">
      <c r="A110" s="98"/>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row>
    <row r="111" spans="1:38" ht="12.75" customHeight="1" x14ac:dyDescent="0.2">
      <c r="A111" s="98"/>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row>
    <row r="112" spans="1:38" ht="12.75" customHeight="1" x14ac:dyDescent="0.2">
      <c r="A112" s="98"/>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row>
    <row r="113" spans="1:38" ht="12.75" customHeight="1" x14ac:dyDescent="0.2">
      <c r="A113" s="98"/>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row>
    <row r="114" spans="1:38" ht="12.75" customHeight="1" x14ac:dyDescent="0.2">
      <c r="A114" s="98"/>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row>
    <row r="115" spans="1:38" ht="12.75" customHeight="1" x14ac:dyDescent="0.2">
      <c r="A115" s="98"/>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row>
    <row r="116" spans="1:38" ht="12.75" customHeight="1" x14ac:dyDescent="0.2">
      <c r="A116" s="98"/>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row>
    <row r="117" spans="1:38"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row>
    <row r="118" spans="1:38"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row>
    <row r="119" spans="1:38"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row>
    <row r="120" spans="1:38"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row>
    <row r="121" spans="1:38"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row>
    <row r="122" spans="1:38"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row>
    <row r="123" spans="1:38"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row>
    <row r="124" spans="1:38"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row>
    <row r="125" spans="1:38"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row>
    <row r="126" spans="1:38"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row>
    <row r="127" spans="1:38"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row>
    <row r="128" spans="1:38"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row>
    <row r="129" spans="1:38"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row>
    <row r="130" spans="1:38"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row>
    <row r="131" spans="1:38"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row>
    <row r="132" spans="1:38"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row>
    <row r="133" spans="1:38"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row>
    <row r="134" spans="1:38"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row>
    <row r="135" spans="1:38"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row>
    <row r="136" spans="1:38"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row>
    <row r="137" spans="1:38"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row>
    <row r="138" spans="1:38"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row>
    <row r="139" spans="1:38"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row>
    <row r="140" spans="1:38"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row>
    <row r="141" spans="1:38"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row>
    <row r="142" spans="1:38"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row>
    <row r="143" spans="1:38"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row>
    <row r="144" spans="1:38"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row>
    <row r="145" spans="1:38"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row>
    <row r="146" spans="1:38"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row>
    <row r="147" spans="1:38"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row>
    <row r="148" spans="1:38"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row>
    <row r="149" spans="1:38"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row>
    <row r="150" spans="1:38"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row>
    <row r="151" spans="1:38"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row>
    <row r="152" spans="1:38"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row>
    <row r="153" spans="1:38"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row>
    <row r="154" spans="1:38"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row>
    <row r="155" spans="1:38"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row>
    <row r="156" spans="1:38"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row>
    <row r="157" spans="1:38"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row>
    <row r="158" spans="1:38"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row>
    <row r="159" spans="1:38"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row>
    <row r="160" spans="1:38"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row>
    <row r="161" spans="1:38"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row>
    <row r="162" spans="1:38"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row>
    <row r="163" spans="1:38"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row>
    <row r="164" spans="1:38"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row>
    <row r="165" spans="1:38"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row>
    <row r="166" spans="1:38"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row>
    <row r="167" spans="1:38"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row>
    <row r="168" spans="1:38"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row>
    <row r="169" spans="1:38"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row>
    <row r="170" spans="1:38"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row>
    <row r="171" spans="1:38"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row>
    <row r="172" spans="1:38"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row>
    <row r="173" spans="1:38"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row>
    <row r="174" spans="1:38"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row>
    <row r="175" spans="1:38"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row>
    <row r="176" spans="1:38"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row>
    <row r="177" spans="1:38"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row>
    <row r="178" spans="1:38"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row>
    <row r="179" spans="1:38"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row>
    <row r="180" spans="1:38"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row>
    <row r="181" spans="1:38"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row>
    <row r="182" spans="1:38"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row>
    <row r="183" spans="1:38"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row>
    <row r="184" spans="1:38"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row>
    <row r="185" spans="1:38"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row>
    <row r="186" spans="1:38"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row>
    <row r="187" spans="1:38"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row>
    <row r="188" spans="1:38"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row>
    <row r="189" spans="1:38"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row>
    <row r="190" spans="1:38"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row>
    <row r="191" spans="1:38"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row>
    <row r="192" spans="1:38"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row>
    <row r="193" spans="1:38"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row>
    <row r="194" spans="1:38"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row>
    <row r="195" spans="1:38"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row>
    <row r="196" spans="1:38"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row>
    <row r="197" spans="1:38"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row>
    <row r="198" spans="1:38"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row>
    <row r="199" spans="1:38"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row>
    <row r="200" spans="1:38"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row>
    <row r="201" spans="1:38"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row>
    <row r="202" spans="1:38"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row>
    <row r="203" spans="1:38"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row>
    <row r="204" spans="1:38"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row>
    <row r="205" spans="1:38"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row>
    <row r="206" spans="1:38"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row>
    <row r="207" spans="1:38"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row>
    <row r="208" spans="1:38"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row>
    <row r="209" spans="1:38"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row>
    <row r="210" spans="1:38"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row>
    <row r="211" spans="1:38"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row>
    <row r="212" spans="1:38"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row>
    <row r="213" spans="1:38"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row>
    <row r="214" spans="1:38"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row>
    <row r="215" spans="1:38"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row>
    <row r="216" spans="1:38"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row>
    <row r="217" spans="1:38"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row>
    <row r="218" spans="1:38"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row>
    <row r="219" spans="1:38"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row>
    <row r="220" spans="1:38"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row>
    <row r="221" spans="1:38"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row>
    <row r="222" spans="1:38"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row>
    <row r="223" spans="1:38"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row>
    <row r="224" spans="1:38"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row>
    <row r="225" spans="1:38"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row>
    <row r="226" spans="1:38"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row>
    <row r="227" spans="1:38"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row>
    <row r="228" spans="1:38"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row>
    <row r="229" spans="1:38"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row>
    <row r="230" spans="1:38"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row>
    <row r="231" spans="1:38"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row>
    <row r="232" spans="1:38"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row>
    <row r="233" spans="1:38"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row>
    <row r="234" spans="1:38"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row>
    <row r="235" spans="1:38"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row>
    <row r="236" spans="1:38"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row>
    <row r="237" spans="1:38"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row>
    <row r="238" spans="1:38"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row>
    <row r="239" spans="1:38"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row>
    <row r="240" spans="1:38"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row>
    <row r="241" spans="1:38"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row>
    <row r="242" spans="1:38"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row>
    <row r="243" spans="1:38"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row>
    <row r="244" spans="1:38"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row>
    <row r="245" spans="1:38"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row>
    <row r="246" spans="1:38"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row>
    <row r="247" spans="1:38"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row>
    <row r="248" spans="1:38"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row>
    <row r="249" spans="1:38"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row>
    <row r="250" spans="1:38"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row>
    <row r="251" spans="1:38"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row>
    <row r="252" spans="1:38"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row>
    <row r="253" spans="1:38"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row>
    <row r="254" spans="1:38"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row>
    <row r="255" spans="1:38"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row>
    <row r="256" spans="1:38"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row>
    <row r="257" spans="1:38"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row>
    <row r="258" spans="1:38"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row>
    <row r="259" spans="1:38"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row>
    <row r="260" spans="1:38"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row>
    <row r="261" spans="1:38"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row>
    <row r="262" spans="1:38"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row>
    <row r="263" spans="1:38"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row>
    <row r="264" spans="1:38"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row>
    <row r="265" spans="1:38"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row>
    <row r="266" spans="1:38"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row>
    <row r="267" spans="1:38"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row>
    <row r="268" spans="1:38"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row>
    <row r="269" spans="1:38"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row>
    <row r="270" spans="1:38"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row>
    <row r="271" spans="1:38"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row>
    <row r="272" spans="1:38"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row>
    <row r="273" spans="1:38"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row>
    <row r="274" spans="1:38"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row>
    <row r="275" spans="1:38"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row>
    <row r="276" spans="1:38"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row>
    <row r="277" spans="1:38"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row>
    <row r="278" spans="1:38"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row>
    <row r="279" spans="1:38"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row>
    <row r="280" spans="1:38"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row>
    <row r="281" spans="1:38"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row>
    <row r="282" spans="1:38"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row>
    <row r="283" spans="1:38"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row>
    <row r="284" spans="1:38"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row>
    <row r="285" spans="1:38"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row>
    <row r="286" spans="1:38"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row>
    <row r="287" spans="1:38"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row>
    <row r="288" spans="1:38"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row>
    <row r="289" spans="1:38"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row>
    <row r="290" spans="1:38"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row>
    <row r="291" spans="1:38"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row>
    <row r="292" spans="1:38"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row>
    <row r="293" spans="1:38"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row>
    <row r="294" spans="1:38"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row>
    <row r="295" spans="1:38"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row>
    <row r="296" spans="1:38"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row>
    <row r="297" spans="1:38"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row>
    <row r="298" spans="1:38"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row>
    <row r="299" spans="1:38"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row>
    <row r="300" spans="1:38"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row>
    <row r="301" spans="1:38"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row>
    <row r="302" spans="1:38"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row>
    <row r="303" spans="1:38"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row>
    <row r="304" spans="1:38"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row>
    <row r="305" spans="1:38"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row>
    <row r="306" spans="1:38"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row>
    <row r="307" spans="1:38"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row>
    <row r="308" spans="1:38"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row>
    <row r="309" spans="1:38"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row>
    <row r="310" spans="1:38"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row>
    <row r="311" spans="1:38"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row>
    <row r="312" spans="1:38"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row>
    <row r="313" spans="1:38"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row>
    <row r="314" spans="1:38"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row>
    <row r="315" spans="1:38"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row>
    <row r="316" spans="1:38"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row>
    <row r="317" spans="1:38"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row>
    <row r="318" spans="1:38"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row>
    <row r="319" spans="1:38"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row>
    <row r="320" spans="1:38"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row>
    <row r="321" spans="1:38"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row>
    <row r="322" spans="1:38"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row>
    <row r="323" spans="1:38"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row>
    <row r="324" spans="1:38"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row>
    <row r="325" spans="1:38"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row>
    <row r="326" spans="1:38"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row>
    <row r="327" spans="1:38"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row>
    <row r="328" spans="1:38"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row>
    <row r="329" spans="1:38"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row>
    <row r="330" spans="1:38"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row>
    <row r="331" spans="1:38"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row>
    <row r="332" spans="1:38"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row>
    <row r="333" spans="1:38"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row>
    <row r="334" spans="1:38"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row>
    <row r="335" spans="1:38"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row>
    <row r="336" spans="1:38"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row>
    <row r="337" spans="1:38"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row>
    <row r="338" spans="1:38"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row>
    <row r="339" spans="1:38"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row>
    <row r="340" spans="1:38"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row>
    <row r="341" spans="1:38"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row>
    <row r="342" spans="1:38"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row>
    <row r="343" spans="1:38"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row>
    <row r="344" spans="1:38"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row>
    <row r="345" spans="1:38"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row>
    <row r="346" spans="1:38"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row>
    <row r="347" spans="1:38"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row>
    <row r="348" spans="1:38"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row>
    <row r="349" spans="1:38"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row>
    <row r="350" spans="1:38"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row>
    <row r="351" spans="1:38"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row>
    <row r="352" spans="1:38"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row>
    <row r="353" spans="1:38"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row>
    <row r="354" spans="1:38"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row>
    <row r="355" spans="1:38"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row>
    <row r="356" spans="1:38"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row>
    <row r="357" spans="1:38"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row>
    <row r="358" spans="1:38"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row>
    <row r="359" spans="1:38"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row>
    <row r="360" spans="1:38"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row>
    <row r="361" spans="1:38"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row>
    <row r="362" spans="1:38"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row>
    <row r="363" spans="1:38"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row>
    <row r="364" spans="1:38"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row>
    <row r="365" spans="1:38"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row>
    <row r="366" spans="1:38"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row>
    <row r="367" spans="1:38"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row>
    <row r="368" spans="1:38"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row>
    <row r="369" spans="1:38"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row>
    <row r="370" spans="1:38"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row>
    <row r="371" spans="1:38"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row>
    <row r="372" spans="1:38"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row>
    <row r="373" spans="1:38"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row>
    <row r="374" spans="1:38"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row>
    <row r="375" spans="1:38"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row>
    <row r="376" spans="1:38"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row>
    <row r="377" spans="1:38"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row>
    <row r="378" spans="1:38"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row>
    <row r="379" spans="1:38"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row>
    <row r="380" spans="1:38"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row>
    <row r="381" spans="1:38"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row>
    <row r="382" spans="1:38"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row>
    <row r="383" spans="1:38"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row>
    <row r="384" spans="1:38"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row>
    <row r="385" spans="1:38"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row>
    <row r="386" spans="1:38"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row>
    <row r="387" spans="1:38"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row>
    <row r="388" spans="1:38"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row>
    <row r="389" spans="1:38"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row>
    <row r="390" spans="1:38"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row>
    <row r="391" spans="1:38"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row>
    <row r="392" spans="1:38"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row>
    <row r="393" spans="1:38"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row>
    <row r="394" spans="1:38"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row>
    <row r="395" spans="1:38"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row>
    <row r="396" spans="1:38"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row>
    <row r="397" spans="1:38"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row>
    <row r="398" spans="1:38"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row>
    <row r="399" spans="1:38"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row>
    <row r="400" spans="1:38"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row>
    <row r="401" spans="1:38"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row>
    <row r="402" spans="1:38"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row>
    <row r="403" spans="1:38"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row>
    <row r="404" spans="1:38"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row>
    <row r="405" spans="1:38"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row>
    <row r="406" spans="1:38"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row>
    <row r="407" spans="1:38"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row>
    <row r="408" spans="1:38"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row>
    <row r="409" spans="1:38"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row>
    <row r="410" spans="1:38"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row>
    <row r="411" spans="1:38"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row>
    <row r="412" spans="1:38"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row>
    <row r="413" spans="1:38"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row>
    <row r="414" spans="1:38"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row>
    <row r="415" spans="1:38"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row>
    <row r="416" spans="1:38"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row>
    <row r="417" spans="1:38"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row>
    <row r="418" spans="1:38"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row>
    <row r="419" spans="1:38"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row>
    <row r="420" spans="1:38"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row>
    <row r="421" spans="1:38"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row>
    <row r="422" spans="1:38"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row>
    <row r="423" spans="1:38"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row>
    <row r="424" spans="1:38"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row>
    <row r="425" spans="1:38"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row>
    <row r="426" spans="1:38"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row>
    <row r="427" spans="1:38"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row>
    <row r="428" spans="1:38"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row>
    <row r="429" spans="1:38"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row>
    <row r="430" spans="1:38"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row>
    <row r="431" spans="1:38"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row>
    <row r="432" spans="1:38"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row>
    <row r="433" spans="1:38"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row>
    <row r="434" spans="1:38"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row>
    <row r="435" spans="1:38"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row>
    <row r="436" spans="1:38"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row>
    <row r="437" spans="1:38"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row>
    <row r="438" spans="1:38"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row>
    <row r="439" spans="1:38"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row>
    <row r="440" spans="1:38"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row>
    <row r="441" spans="1:38"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row>
    <row r="442" spans="1:38"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row>
    <row r="443" spans="1:38"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row>
    <row r="444" spans="1:38"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row>
    <row r="445" spans="1:38"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row>
    <row r="446" spans="1:38"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row>
    <row r="447" spans="1:38"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row>
    <row r="448" spans="1:38"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row>
    <row r="449" spans="1:38"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row>
    <row r="450" spans="1:38"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row>
    <row r="451" spans="1:38"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row>
    <row r="452" spans="1:38"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row>
    <row r="453" spans="1:38"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row>
    <row r="454" spans="1:38"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row>
    <row r="455" spans="1:38"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row>
    <row r="456" spans="1:38"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row>
    <row r="457" spans="1:38"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row>
    <row r="458" spans="1:38"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row>
    <row r="459" spans="1:38"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row>
    <row r="460" spans="1:38"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row>
    <row r="461" spans="1:38"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row>
    <row r="462" spans="1:38"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row>
    <row r="463" spans="1:38"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row>
    <row r="464" spans="1:38"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row>
    <row r="465" spans="1:38"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row>
    <row r="466" spans="1:38"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row>
    <row r="467" spans="1:38"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row>
    <row r="468" spans="1:38"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row>
    <row r="469" spans="1:38"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row>
    <row r="470" spans="1:38"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row>
    <row r="471" spans="1:38"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row>
    <row r="472" spans="1:38"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row>
    <row r="473" spans="1:38"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row>
    <row r="474" spans="1:38"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row>
    <row r="475" spans="1:38"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row>
    <row r="476" spans="1:38"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row>
    <row r="477" spans="1:38"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row>
    <row r="478" spans="1:38"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row>
    <row r="479" spans="1:38"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row>
    <row r="480" spans="1:38"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row>
    <row r="481" spans="1:38"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row>
    <row r="482" spans="1:38"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row>
    <row r="483" spans="1:38"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row>
    <row r="484" spans="1:38"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row>
    <row r="485" spans="1:38"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row>
    <row r="486" spans="1:38"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row>
    <row r="487" spans="1:38"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row>
    <row r="488" spans="1:38"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row>
    <row r="489" spans="1:38"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row>
    <row r="490" spans="1:38"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row>
    <row r="491" spans="1:38"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row>
    <row r="492" spans="1:38"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row>
    <row r="493" spans="1:38"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row>
    <row r="494" spans="1:38"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row>
    <row r="495" spans="1:38"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row>
    <row r="496" spans="1:38"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row>
    <row r="497" spans="1:38"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row>
    <row r="498" spans="1:38"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row>
    <row r="499" spans="1:38"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row>
    <row r="500" spans="1:38"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row>
    <row r="501" spans="1:38"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row>
    <row r="502" spans="1:38"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row>
    <row r="503" spans="1:38"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row>
    <row r="504" spans="1:38"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row>
    <row r="505" spans="1:38"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row>
    <row r="506" spans="1:38"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row>
    <row r="507" spans="1:38"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row>
    <row r="508" spans="1:38"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row>
    <row r="509" spans="1:38"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row>
    <row r="510" spans="1:38"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row>
    <row r="511" spans="1:38"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row>
    <row r="512" spans="1:38"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row>
    <row r="513" spans="1:38"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row>
    <row r="514" spans="1:38"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row>
    <row r="515" spans="1:38"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row>
    <row r="516" spans="1:38"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row>
    <row r="517" spans="1:38"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row>
    <row r="518" spans="1:38"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row>
    <row r="519" spans="1:38"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row>
    <row r="520" spans="1:38"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row>
    <row r="521" spans="1:38"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row>
    <row r="522" spans="1:38"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row>
    <row r="523" spans="1:38"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row>
    <row r="524" spans="1:38"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row>
    <row r="525" spans="1:38"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row>
    <row r="526" spans="1:38"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row>
    <row r="527" spans="1:38"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row>
    <row r="528" spans="1:38"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row>
    <row r="529" spans="1:38"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row>
    <row r="530" spans="1:38"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row>
    <row r="531" spans="1:38"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row>
    <row r="532" spans="1:38"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row>
    <row r="533" spans="1:38"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row>
    <row r="534" spans="1:38"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row>
    <row r="535" spans="1:38"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row>
    <row r="536" spans="1:38"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row>
    <row r="537" spans="1:38"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row>
    <row r="538" spans="1:38"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row>
    <row r="539" spans="1:38"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row>
    <row r="540" spans="1:38"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row>
    <row r="541" spans="1:38"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row>
    <row r="542" spans="1:38"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row>
    <row r="543" spans="1:38"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row>
    <row r="544" spans="1:38"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row>
    <row r="545" spans="1:38"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row>
    <row r="546" spans="1:38"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row>
    <row r="547" spans="1:38"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row>
    <row r="548" spans="1:38"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row>
    <row r="549" spans="1:38"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row>
    <row r="550" spans="1:38"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row>
    <row r="551" spans="1:38"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row>
    <row r="552" spans="1:38"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row>
    <row r="553" spans="1:38"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row>
    <row r="554" spans="1:38"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row>
    <row r="555" spans="1:38"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row>
    <row r="556" spans="1:38"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row>
    <row r="557" spans="1:38"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row>
    <row r="558" spans="1:38"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row>
    <row r="559" spans="1:38"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row>
    <row r="560" spans="1:38"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row>
    <row r="561" spans="1:38"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row>
    <row r="562" spans="1:38"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row>
    <row r="563" spans="1:38"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row>
    <row r="564" spans="1:38"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row>
    <row r="565" spans="1:38"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row>
    <row r="566" spans="1:38"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row>
    <row r="567" spans="1:38"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row>
    <row r="568" spans="1:38"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row>
    <row r="569" spans="1:38"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row>
    <row r="570" spans="1:38"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row>
    <row r="571" spans="1:38"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row>
    <row r="572" spans="1:38"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row>
    <row r="573" spans="1:38"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row>
    <row r="574" spans="1:38"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row>
    <row r="575" spans="1:38"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row>
    <row r="576" spans="1:38"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row>
    <row r="577" spans="1:38"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row>
    <row r="578" spans="1:38"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row>
    <row r="579" spans="1:38"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row>
    <row r="580" spans="1:38"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row>
    <row r="581" spans="1:38"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row>
    <row r="582" spans="1:38"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row>
    <row r="583" spans="1:38"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row>
    <row r="584" spans="1:38"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row>
    <row r="585" spans="1:38"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row>
    <row r="586" spans="1:38"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row>
    <row r="587" spans="1:38"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row>
    <row r="588" spans="1:38"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row>
    <row r="589" spans="1:38"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row>
    <row r="590" spans="1:38"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row>
    <row r="591" spans="1:38"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row>
    <row r="592" spans="1:38"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row>
    <row r="593" spans="1:38"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row>
    <row r="594" spans="1:38"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row>
    <row r="595" spans="1:38"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row>
    <row r="596" spans="1:38"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row>
    <row r="597" spans="1:38"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row>
    <row r="598" spans="1:38"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row>
    <row r="599" spans="1:38"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row>
    <row r="600" spans="1:38"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row>
    <row r="601" spans="1:38"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row>
    <row r="602" spans="1:38"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row>
    <row r="603" spans="1:38"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row>
    <row r="604" spans="1:38"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38"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row>
    <row r="606" spans="1:38"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row>
    <row r="607" spans="1:38"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row>
    <row r="608" spans="1:38"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row>
    <row r="609" spans="1:38"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row>
    <row r="610" spans="1:38"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row>
    <row r="611" spans="1:38"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row>
    <row r="612" spans="1:38"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row>
    <row r="613" spans="1:38"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row>
    <row r="614" spans="1:38"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row>
    <row r="615" spans="1:38"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row>
    <row r="616" spans="1:38"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row>
    <row r="617" spans="1:38"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row>
    <row r="618" spans="1:38"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row>
    <row r="619" spans="1:38"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row>
    <row r="620" spans="1:38"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row>
    <row r="621" spans="1:38"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row>
    <row r="622" spans="1:38"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row>
    <row r="623" spans="1:38"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row>
    <row r="624" spans="1:38"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row>
    <row r="625" spans="1:38"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row>
    <row r="626" spans="1:38"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row>
    <row r="627" spans="1:38"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row>
    <row r="628" spans="1:38"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row>
    <row r="629" spans="1:38"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row>
    <row r="630" spans="1:38"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row>
    <row r="631" spans="1:38"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row>
    <row r="632" spans="1:38"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row>
    <row r="633" spans="1:38"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row>
    <row r="634" spans="1:38"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row>
    <row r="635" spans="1:38"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row>
    <row r="636" spans="1:38"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row>
    <row r="637" spans="1:38"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row>
    <row r="638" spans="1:38"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row>
    <row r="639" spans="1:38"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row>
    <row r="640" spans="1:38"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row>
    <row r="641" spans="1:38"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row>
    <row r="642" spans="1:38"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row>
    <row r="643" spans="1:38"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row>
    <row r="644" spans="1:38"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row>
    <row r="645" spans="1:38"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row>
    <row r="646" spans="1:38"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row>
    <row r="647" spans="1:38"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row>
    <row r="648" spans="1:38"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row>
    <row r="649" spans="1:38"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row>
    <row r="650" spans="1:38"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row>
    <row r="651" spans="1:38"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row>
    <row r="652" spans="1:38"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row>
    <row r="653" spans="1:38"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row>
    <row r="654" spans="1:38"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row>
    <row r="655" spans="1:38"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row>
    <row r="656" spans="1:38"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row>
    <row r="657" spans="1:38"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row>
    <row r="658" spans="1:38"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row>
    <row r="659" spans="1:38"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row>
    <row r="660" spans="1:38"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row>
    <row r="661" spans="1:38"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row>
    <row r="662" spans="1:38"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row>
    <row r="663" spans="1:38"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row>
    <row r="664" spans="1:38"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row>
    <row r="665" spans="1:38"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row>
    <row r="666" spans="1:38"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row>
    <row r="667" spans="1:38"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row>
    <row r="668" spans="1:38"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row>
    <row r="669" spans="1:38"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row>
    <row r="670" spans="1:38"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row>
    <row r="671" spans="1:38"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row>
    <row r="672" spans="1:38"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row>
    <row r="673" spans="1:38"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row>
    <row r="674" spans="1:38"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row>
    <row r="675" spans="1:38"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row>
    <row r="676" spans="1:38"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row>
    <row r="677" spans="1:38"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row>
    <row r="678" spans="1:38"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row>
    <row r="679" spans="1:38"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row>
    <row r="680" spans="1:38"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row>
    <row r="681" spans="1:38"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row>
    <row r="682" spans="1:38"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row>
    <row r="683" spans="1:38"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row>
    <row r="684" spans="1:38"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row>
    <row r="685" spans="1:38"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row>
    <row r="686" spans="1:38"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row>
    <row r="687" spans="1:38"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row>
    <row r="688" spans="1:38"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row>
    <row r="689" spans="1:38"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row>
    <row r="690" spans="1:38"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row>
    <row r="691" spans="1:38"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row>
    <row r="692" spans="1:38"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row>
    <row r="693" spans="1:38"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row>
    <row r="694" spans="1:38"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row>
    <row r="695" spans="1:38"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row>
    <row r="696" spans="1:38"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row>
    <row r="697" spans="1:38"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row>
    <row r="698" spans="1:38"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row>
    <row r="699" spans="1:38"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row>
    <row r="700" spans="1:38"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row>
    <row r="701" spans="1:38"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row>
    <row r="702" spans="1:38"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row>
    <row r="703" spans="1:38"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row>
    <row r="704" spans="1:38"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row>
    <row r="705" spans="1:38"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row>
    <row r="706" spans="1:38"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row>
    <row r="707" spans="1:38"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row>
    <row r="708" spans="1:38"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row>
    <row r="709" spans="1:38"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row>
    <row r="710" spans="1:38"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row>
    <row r="711" spans="1:38"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row>
    <row r="712" spans="1:38"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row>
    <row r="713" spans="1:38"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row>
    <row r="714" spans="1:38"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row>
    <row r="715" spans="1:38"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row>
    <row r="716" spans="1:38"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row>
    <row r="717" spans="1:38"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row>
    <row r="718" spans="1:38"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row>
    <row r="719" spans="1:38"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row>
    <row r="720" spans="1:38"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row>
    <row r="721" spans="1:38"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row>
    <row r="722" spans="1:38"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row>
    <row r="723" spans="1:38"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row>
    <row r="724" spans="1:38"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row>
    <row r="725" spans="1:38"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row>
    <row r="726" spans="1:38"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row>
    <row r="727" spans="1:38"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row>
    <row r="728" spans="1:38"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row>
    <row r="729" spans="1:38"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row>
    <row r="730" spans="1:38"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row>
    <row r="731" spans="1:38"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row>
    <row r="732" spans="1:38"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row>
    <row r="733" spans="1:38"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row>
    <row r="734" spans="1:38"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row>
    <row r="735" spans="1:38"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row>
    <row r="736" spans="1:38"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row>
    <row r="737" spans="1:38"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row>
    <row r="738" spans="1:38"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row>
    <row r="739" spans="1:38"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row>
    <row r="740" spans="1:38"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row>
    <row r="741" spans="1:38"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row>
    <row r="742" spans="1:38"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row>
    <row r="743" spans="1:38"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row>
    <row r="744" spans="1:38"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row>
    <row r="745" spans="1:38"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row>
    <row r="746" spans="1:38"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row>
    <row r="747" spans="1:38"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row>
    <row r="748" spans="1:38"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row>
    <row r="749" spans="1:38"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row>
    <row r="750" spans="1:38"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row>
    <row r="751" spans="1:38"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row>
    <row r="752" spans="1:38"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row>
    <row r="753" spans="1:38"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row>
    <row r="754" spans="1:38"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row>
    <row r="755" spans="1:38"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row>
    <row r="756" spans="1:38"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row>
    <row r="757" spans="1:38"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row>
    <row r="758" spans="1:38"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row>
    <row r="759" spans="1:38"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row>
    <row r="760" spans="1:38"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row>
    <row r="761" spans="1:38"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row>
    <row r="762" spans="1:38"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row>
    <row r="763" spans="1:38"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row>
    <row r="764" spans="1:38"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row>
    <row r="765" spans="1:38"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row>
    <row r="766" spans="1:38"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row>
    <row r="767" spans="1:38"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row>
    <row r="768" spans="1:38"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row>
    <row r="769" spans="1:38"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row>
    <row r="770" spans="1:38"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row>
    <row r="771" spans="1:38"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row>
    <row r="772" spans="1:38"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row>
    <row r="773" spans="1:38"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row>
    <row r="774" spans="1:38"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row>
    <row r="775" spans="1:38"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row>
    <row r="776" spans="1:38"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row>
    <row r="777" spans="1:38"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row>
    <row r="778" spans="1:38"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row>
    <row r="779" spans="1:38"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row>
    <row r="780" spans="1:38"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row>
    <row r="781" spans="1:38"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row>
    <row r="782" spans="1:38"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row>
    <row r="783" spans="1:38"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row>
    <row r="784" spans="1:38"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row>
    <row r="785" spans="1:38"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row>
    <row r="786" spans="1:38"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row>
    <row r="787" spans="1:38"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row>
    <row r="788" spans="1:38"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row>
    <row r="789" spans="1:38"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row>
    <row r="790" spans="1:38"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row>
    <row r="791" spans="1:38"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row>
    <row r="792" spans="1:38"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row>
    <row r="793" spans="1:38"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row>
    <row r="794" spans="1:38"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row>
    <row r="795" spans="1:38"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row>
    <row r="796" spans="1:38"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row>
    <row r="797" spans="1:38"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row>
    <row r="798" spans="1:38"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row>
    <row r="799" spans="1:38"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row>
    <row r="800" spans="1:38"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row>
    <row r="801" spans="1:38"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row>
    <row r="802" spans="1:38"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row>
    <row r="803" spans="1:38"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row>
    <row r="804" spans="1:38"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row>
    <row r="805" spans="1:38"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row>
    <row r="806" spans="1:38"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row>
    <row r="807" spans="1:38"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row>
    <row r="808" spans="1:38"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row>
    <row r="809" spans="1:38"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row>
    <row r="810" spans="1:38"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row>
    <row r="811" spans="1:38"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row>
    <row r="812" spans="1:38"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row>
    <row r="813" spans="1:38"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row>
    <row r="814" spans="1:38"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row>
    <row r="815" spans="1:38"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row>
    <row r="816" spans="1:38"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row>
    <row r="817" spans="1:38"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row>
    <row r="818" spans="1:38"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row>
    <row r="819" spans="1:38"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row>
    <row r="820" spans="1:38"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row>
    <row r="821" spans="1:38"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row>
    <row r="822" spans="1:38"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row>
    <row r="823" spans="1:38"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row>
    <row r="824" spans="1:38"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row>
    <row r="825" spans="1:38"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row>
    <row r="826" spans="1:38"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row>
    <row r="827" spans="1:38"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row>
    <row r="828" spans="1:38"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row>
    <row r="829" spans="1:38"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row>
    <row r="830" spans="1:38"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row>
    <row r="831" spans="1:38"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row>
    <row r="832" spans="1:38"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row>
    <row r="833" spans="1:38"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row>
    <row r="834" spans="1:38"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row>
    <row r="835" spans="1:38"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row>
    <row r="836" spans="1:38"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row>
    <row r="837" spans="1:38"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row>
    <row r="838" spans="1:38"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row>
    <row r="839" spans="1:38"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row>
    <row r="840" spans="1:38"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row>
    <row r="841" spans="1:38"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row>
    <row r="842" spans="1:38"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row>
    <row r="843" spans="1:38"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row>
    <row r="844" spans="1:38"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row>
    <row r="845" spans="1:38"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row>
    <row r="846" spans="1:38"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row>
    <row r="847" spans="1:38"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row>
    <row r="848" spans="1:38"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row>
    <row r="849" spans="1:38"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row>
    <row r="850" spans="1:38"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row>
    <row r="851" spans="1:38"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row>
    <row r="852" spans="1:38"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row>
    <row r="853" spans="1:38"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row>
    <row r="854" spans="1:38"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row>
    <row r="855" spans="1:38"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row>
    <row r="856" spans="1:38"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row>
    <row r="857" spans="1:38"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row>
    <row r="858" spans="1:38"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row>
    <row r="859" spans="1:38"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row>
    <row r="860" spans="1:38"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row>
    <row r="861" spans="1:38"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row>
    <row r="862" spans="1:38"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row>
    <row r="863" spans="1:38"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row>
    <row r="864" spans="1:38"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row>
    <row r="865" spans="1:38"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row>
    <row r="866" spans="1:38"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row>
    <row r="867" spans="1:38"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row>
    <row r="868" spans="1:38"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row>
    <row r="869" spans="1:38"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row>
    <row r="870" spans="1:38"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row>
    <row r="871" spans="1:38"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row>
    <row r="872" spans="1:38"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row>
    <row r="873" spans="1:38"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row>
    <row r="874" spans="1:38"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row>
    <row r="875" spans="1:38"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row>
    <row r="876" spans="1:38"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row>
    <row r="877" spans="1:38"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row>
    <row r="878" spans="1:38"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row>
    <row r="879" spans="1:38"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row>
    <row r="880" spans="1:38"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row>
    <row r="881" spans="1:38"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row>
    <row r="882" spans="1:38"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row>
    <row r="883" spans="1:38"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row>
    <row r="884" spans="1:38"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row>
    <row r="885" spans="1:38"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row>
    <row r="886" spans="1:38"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row>
    <row r="887" spans="1:38"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row>
    <row r="888" spans="1:38"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row>
    <row r="889" spans="1:38"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row>
    <row r="890" spans="1:38"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row>
    <row r="891" spans="1:38"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row>
    <row r="892" spans="1:38"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row>
    <row r="893" spans="1:38"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row>
    <row r="894" spans="1:38"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row>
    <row r="895" spans="1:38"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row>
    <row r="896" spans="1:38"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row>
    <row r="897" spans="1:38"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row>
    <row r="898" spans="1:38"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row>
    <row r="899" spans="1:38"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row>
    <row r="900" spans="1:38"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row>
    <row r="901" spans="1:38"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row>
    <row r="902" spans="1:38"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row>
    <row r="903" spans="1:38"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row>
    <row r="904" spans="1:38"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row>
    <row r="905" spans="1:38"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row>
    <row r="906" spans="1:38"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row>
    <row r="907" spans="1:38"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row>
    <row r="908" spans="1:38"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row>
    <row r="909" spans="1:38"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row>
    <row r="910" spans="1:38"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row>
    <row r="911" spans="1:38"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row>
    <row r="912" spans="1:38"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row>
    <row r="913" spans="1:38"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row>
    <row r="914" spans="1:38"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row>
    <row r="915" spans="1:38"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row>
    <row r="916" spans="1:38"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row>
    <row r="917" spans="1:38"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row>
    <row r="918" spans="1:38"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row>
    <row r="919" spans="1:38"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row>
    <row r="920" spans="1:38"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row>
    <row r="921" spans="1:38"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row>
    <row r="922" spans="1:38"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row>
    <row r="923" spans="1:38"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row>
    <row r="924" spans="1:38"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row>
    <row r="925" spans="1:38"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row>
    <row r="926" spans="1:38"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row>
    <row r="927" spans="1:38"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row>
    <row r="928" spans="1:38"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row>
    <row r="929" spans="1:38"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row>
    <row r="930" spans="1:38"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row>
    <row r="931" spans="1:38"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row>
    <row r="932" spans="1:38"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row>
    <row r="933" spans="1:38"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row>
    <row r="934" spans="1:38"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row>
    <row r="935" spans="1:38"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row>
    <row r="936" spans="1:38"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row>
    <row r="937" spans="1:38"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row>
    <row r="938" spans="1:38"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row>
    <row r="939" spans="1:38"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row>
    <row r="940" spans="1:38"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row>
    <row r="941" spans="1:38"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row>
    <row r="942" spans="1:38"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row>
    <row r="943" spans="1:38"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row>
    <row r="944" spans="1:38"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row>
    <row r="945" spans="1:38"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row>
    <row r="946" spans="1:38"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row>
    <row r="947" spans="1:38"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row>
    <row r="948" spans="1:38"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row>
    <row r="949" spans="1:38"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row>
    <row r="950" spans="1:38"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row>
    <row r="951" spans="1:38"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row>
    <row r="952" spans="1:38"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row>
    <row r="953" spans="1:38"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row>
    <row r="954" spans="1:38"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row>
    <row r="955" spans="1:38"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row>
    <row r="956" spans="1:38"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row>
    <row r="957" spans="1:38"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row>
    <row r="958" spans="1:38"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row>
    <row r="959" spans="1:38"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row>
    <row r="960" spans="1:38"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row>
    <row r="961" spans="1:38"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row>
    <row r="962" spans="1:38"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row>
    <row r="963" spans="1:38"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row>
    <row r="964" spans="1:38"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row>
    <row r="965" spans="1:38"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row>
    <row r="966" spans="1:38"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row>
    <row r="967" spans="1:38"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row>
    <row r="968" spans="1:38"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row>
    <row r="969" spans="1:38"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row>
    <row r="970" spans="1:38"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row>
    <row r="971" spans="1:38"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row>
    <row r="972" spans="1:38"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row>
    <row r="973" spans="1:38"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row>
    <row r="974" spans="1:38"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row>
    <row r="975" spans="1:38"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row>
    <row r="976" spans="1:38"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row>
    <row r="977" spans="1:38"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row>
    <row r="978" spans="1:38"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row>
    <row r="979" spans="1:38"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row>
    <row r="980" spans="1:38"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row>
    <row r="981" spans="1:38"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row>
    <row r="982" spans="1:38"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row>
    <row r="983" spans="1:38"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row>
    <row r="984" spans="1:38"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row>
    <row r="985" spans="1:38"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row>
    <row r="986" spans="1:38"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row>
    <row r="987" spans="1:38"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row>
    <row r="988" spans="1:38"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row>
    <row r="989" spans="1:38"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row>
    <row r="990" spans="1:38"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row>
    <row r="991" spans="1:38"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row>
    <row r="992" spans="1:38"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row>
    <row r="993" spans="1:38"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row>
    <row r="994" spans="1:38"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row>
    <row r="995" spans="1:38"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row>
    <row r="996" spans="1:38"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row>
    <row r="997" spans="1:38"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row>
    <row r="998" spans="1:38"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row>
    <row r="999" spans="1:38"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row>
    <row r="1000" spans="1:38"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row>
  </sheetData>
  <sheetProtection password="CA25" sheet="1" objects="1" scenarios="1"/>
  <mergeCells count="748">
    <mergeCell ref="H14:I14"/>
    <mergeCell ref="D14:G14"/>
    <mergeCell ref="D18:G18"/>
    <mergeCell ref="H18:I18"/>
    <mergeCell ref="H21:I21"/>
    <mergeCell ref="H20:I20"/>
    <mergeCell ref="H16:I16"/>
    <mergeCell ref="D15:G15"/>
    <mergeCell ref="H15:I15"/>
    <mergeCell ref="D16:G16"/>
    <mergeCell ref="H19:I19"/>
    <mergeCell ref="H17:I17"/>
    <mergeCell ref="D17:G17"/>
    <mergeCell ref="D19:G19"/>
    <mergeCell ref="D20:G20"/>
    <mergeCell ref="E7:J7"/>
    <mergeCell ref="E6:J6"/>
    <mergeCell ref="E4:J4"/>
    <mergeCell ref="E5:J5"/>
    <mergeCell ref="D13:G13"/>
    <mergeCell ref="H13:I13"/>
    <mergeCell ref="D9:G9"/>
    <mergeCell ref="D10:G10"/>
    <mergeCell ref="H10:I10"/>
    <mergeCell ref="H12:I12"/>
    <mergeCell ref="H11:I11"/>
    <mergeCell ref="H9:N9"/>
    <mergeCell ref="D12:G12"/>
    <mergeCell ref="D11:G11"/>
    <mergeCell ref="J13:K13"/>
    <mergeCell ref="J10:K10"/>
    <mergeCell ref="J12:K12"/>
    <mergeCell ref="J11:K11"/>
    <mergeCell ref="D61:G61"/>
    <mergeCell ref="D60:G60"/>
    <mergeCell ref="D59:G59"/>
    <mergeCell ref="D58:G58"/>
    <mergeCell ref="D57:G57"/>
    <mergeCell ref="H59:I59"/>
    <mergeCell ref="J59:K59"/>
    <mergeCell ref="H61:I61"/>
    <mergeCell ref="H58:I58"/>
    <mergeCell ref="H57:I57"/>
    <mergeCell ref="J57:K57"/>
    <mergeCell ref="L57:N57"/>
    <mergeCell ref="L54:N54"/>
    <mergeCell ref="L53:N53"/>
    <mergeCell ref="H60:I60"/>
    <mergeCell ref="J60:K60"/>
    <mergeCell ref="L60:N60"/>
    <mergeCell ref="J58:K58"/>
    <mergeCell ref="L58:N58"/>
    <mergeCell ref="J56:K56"/>
    <mergeCell ref="L56:N56"/>
    <mergeCell ref="H55:I55"/>
    <mergeCell ref="J55:K55"/>
    <mergeCell ref="L55:N55"/>
    <mergeCell ref="D53:G53"/>
    <mergeCell ref="D52:G52"/>
    <mergeCell ref="D51:G51"/>
    <mergeCell ref="D50:G50"/>
    <mergeCell ref="J50:K50"/>
    <mergeCell ref="J54:K54"/>
    <mergeCell ref="J53:K53"/>
    <mergeCell ref="J52:K52"/>
    <mergeCell ref="J51:K51"/>
    <mergeCell ref="H50:I50"/>
    <mergeCell ref="H54:I54"/>
    <mergeCell ref="H53:I53"/>
    <mergeCell ref="H52:I52"/>
    <mergeCell ref="H51:I51"/>
    <mergeCell ref="J49:K49"/>
    <mergeCell ref="J48:K48"/>
    <mergeCell ref="L50:N50"/>
    <mergeCell ref="L49:N49"/>
    <mergeCell ref="L48:N48"/>
    <mergeCell ref="L59:N59"/>
    <mergeCell ref="L51:N51"/>
    <mergeCell ref="L52:N52"/>
    <mergeCell ref="L19:N19"/>
    <mergeCell ref="J19:K19"/>
    <mergeCell ref="J46:K46"/>
    <mergeCell ref="J45:K45"/>
    <mergeCell ref="L45:N45"/>
    <mergeCell ref="J44:K44"/>
    <mergeCell ref="L44:N44"/>
    <mergeCell ref="J31:K31"/>
    <mergeCell ref="J29:K29"/>
    <mergeCell ref="J32:K32"/>
    <mergeCell ref="J33:K33"/>
    <mergeCell ref="L32:N32"/>
    <mergeCell ref="L33:N33"/>
    <mergeCell ref="L30:N30"/>
    <mergeCell ref="L31:N31"/>
    <mergeCell ref="A42:AA42"/>
    <mergeCell ref="J16:K16"/>
    <mergeCell ref="J18:K18"/>
    <mergeCell ref="J25:K25"/>
    <mergeCell ref="J24:K24"/>
    <mergeCell ref="L13:N13"/>
    <mergeCell ref="L12:N12"/>
    <mergeCell ref="L10:N10"/>
    <mergeCell ref="L11:N11"/>
    <mergeCell ref="J20:K20"/>
    <mergeCell ref="J15:K15"/>
    <mergeCell ref="L16:N16"/>
    <mergeCell ref="L15:N15"/>
    <mergeCell ref="L14:N14"/>
    <mergeCell ref="L20:N20"/>
    <mergeCell ref="L22:N22"/>
    <mergeCell ref="L23:N23"/>
    <mergeCell ref="L21:N21"/>
    <mergeCell ref="L63:N63"/>
    <mergeCell ref="D27:G27"/>
    <mergeCell ref="H27:I27"/>
    <mergeCell ref="J28:K28"/>
    <mergeCell ref="D28:G28"/>
    <mergeCell ref="D30:G30"/>
    <mergeCell ref="H30:I30"/>
    <mergeCell ref="L29:N29"/>
    <mergeCell ref="L28:N28"/>
    <mergeCell ref="L27:N27"/>
    <mergeCell ref="H28:I28"/>
    <mergeCell ref="J27:K27"/>
    <mergeCell ref="A35:G35"/>
    <mergeCell ref="A36:G36"/>
    <mergeCell ref="H36:I36"/>
    <mergeCell ref="H35:I35"/>
    <mergeCell ref="D34:G34"/>
    <mergeCell ref="L36:N36"/>
    <mergeCell ref="L34:N34"/>
    <mergeCell ref="L35:N35"/>
    <mergeCell ref="J34:K34"/>
    <mergeCell ref="J35:K35"/>
    <mergeCell ref="H44:I44"/>
    <mergeCell ref="H45:I45"/>
    <mergeCell ref="J81:K81"/>
    <mergeCell ref="L81:N81"/>
    <mergeCell ref="F74:K74"/>
    <mergeCell ref="F75:K75"/>
    <mergeCell ref="J79:K79"/>
    <mergeCell ref="L79:N79"/>
    <mergeCell ref="F73:K73"/>
    <mergeCell ref="F72:K72"/>
    <mergeCell ref="J69:K69"/>
    <mergeCell ref="L69:N69"/>
    <mergeCell ref="D81:G81"/>
    <mergeCell ref="D80:G80"/>
    <mergeCell ref="H80:I80"/>
    <mergeCell ref="J80:K80"/>
    <mergeCell ref="H78:I78"/>
    <mergeCell ref="J78:K78"/>
    <mergeCell ref="L78:N78"/>
    <mergeCell ref="H79:I79"/>
    <mergeCell ref="H69:I69"/>
    <mergeCell ref="D79:G79"/>
    <mergeCell ref="A69:G69"/>
    <mergeCell ref="A70:G70"/>
    <mergeCell ref="D78:G78"/>
    <mergeCell ref="T65:W65"/>
    <mergeCell ref="R65:S65"/>
    <mergeCell ref="X65:Y65"/>
    <mergeCell ref="R68:S68"/>
    <mergeCell ref="R67:S67"/>
    <mergeCell ref="X69:Y69"/>
    <mergeCell ref="X68:Y68"/>
    <mergeCell ref="R66:S66"/>
    <mergeCell ref="T66:W66"/>
    <mergeCell ref="T67:W67"/>
    <mergeCell ref="X67:Y67"/>
    <mergeCell ref="T68:W68"/>
    <mergeCell ref="P82:Q82"/>
    <mergeCell ref="T81:W81"/>
    <mergeCell ref="T80:W80"/>
    <mergeCell ref="X81:Y81"/>
    <mergeCell ref="X80:Y80"/>
    <mergeCell ref="T78:W78"/>
    <mergeCell ref="X78:Y78"/>
    <mergeCell ref="T79:W79"/>
    <mergeCell ref="X79:Y79"/>
    <mergeCell ref="T82:W82"/>
    <mergeCell ref="X82:Y82"/>
    <mergeCell ref="P80:Q80"/>
    <mergeCell ref="P79:Q79"/>
    <mergeCell ref="P78:Q78"/>
    <mergeCell ref="P81:Q81"/>
    <mergeCell ref="R80:S80"/>
    <mergeCell ref="R82:S82"/>
    <mergeCell ref="R81:S81"/>
    <mergeCell ref="R79:S79"/>
    <mergeCell ref="R78:S78"/>
    <mergeCell ref="T88:W88"/>
    <mergeCell ref="X88:Y88"/>
    <mergeCell ref="X86:Y86"/>
    <mergeCell ref="X85:Y85"/>
    <mergeCell ref="Z86:AA86"/>
    <mergeCell ref="R83:S83"/>
    <mergeCell ref="T86:W86"/>
    <mergeCell ref="T85:W85"/>
    <mergeCell ref="X83:Y83"/>
    <mergeCell ref="Z83:AA83"/>
    <mergeCell ref="Z84:AA84"/>
    <mergeCell ref="Z85:AA85"/>
    <mergeCell ref="T83:W83"/>
    <mergeCell ref="T87:W87"/>
    <mergeCell ref="X87:Y87"/>
    <mergeCell ref="Z87:AA87"/>
    <mergeCell ref="Z88:AA88"/>
    <mergeCell ref="R72:V72"/>
    <mergeCell ref="T84:W84"/>
    <mergeCell ref="X84:Y84"/>
    <mergeCell ref="Z66:AA66"/>
    <mergeCell ref="Z65:AA65"/>
    <mergeCell ref="P66:Q66"/>
    <mergeCell ref="P65:Q65"/>
    <mergeCell ref="Z69:AA69"/>
    <mergeCell ref="Z70:AA70"/>
    <mergeCell ref="P68:Q68"/>
    <mergeCell ref="P69:W70"/>
    <mergeCell ref="X70:Y70"/>
    <mergeCell ref="P67:Q67"/>
    <mergeCell ref="Z81:AA81"/>
    <mergeCell ref="Z79:AA79"/>
    <mergeCell ref="Z78:AA78"/>
    <mergeCell ref="Z74:AA74"/>
    <mergeCell ref="X66:Y66"/>
    <mergeCell ref="Z68:AA68"/>
    <mergeCell ref="Z67:AA67"/>
    <mergeCell ref="Z80:AA80"/>
    <mergeCell ref="Z82:AA82"/>
    <mergeCell ref="P77:AA77"/>
    <mergeCell ref="P83:Q83"/>
    <mergeCell ref="D89:G89"/>
    <mergeCell ref="T89:W89"/>
    <mergeCell ref="J94:K94"/>
    <mergeCell ref="L94:N94"/>
    <mergeCell ref="J93:K93"/>
    <mergeCell ref="L93:N93"/>
    <mergeCell ref="J95:K95"/>
    <mergeCell ref="L95:N95"/>
    <mergeCell ref="J92:K92"/>
    <mergeCell ref="L92:N92"/>
    <mergeCell ref="P95:Q95"/>
    <mergeCell ref="R95:S95"/>
    <mergeCell ref="P94:Q94"/>
    <mergeCell ref="R94:S94"/>
    <mergeCell ref="T94:W94"/>
    <mergeCell ref="R92:S92"/>
    <mergeCell ref="R93:S93"/>
    <mergeCell ref="P93:Q93"/>
    <mergeCell ref="P92:Q92"/>
    <mergeCell ref="T93:W93"/>
    <mergeCell ref="T92:W92"/>
    <mergeCell ref="D95:G95"/>
    <mergeCell ref="D94:G94"/>
    <mergeCell ref="D93:G93"/>
    <mergeCell ref="D92:G92"/>
    <mergeCell ref="H92:I92"/>
    <mergeCell ref="D91:G91"/>
    <mergeCell ref="H91:I91"/>
    <mergeCell ref="R91:S91"/>
    <mergeCell ref="T91:W91"/>
    <mergeCell ref="D90:G90"/>
    <mergeCell ref="H90:I90"/>
    <mergeCell ref="T90:W90"/>
    <mergeCell ref="J91:K91"/>
    <mergeCell ref="P91:Q91"/>
    <mergeCell ref="L91:N91"/>
    <mergeCell ref="Z96:AA96"/>
    <mergeCell ref="Z97:AA97"/>
    <mergeCell ref="P97:Q97"/>
    <mergeCell ref="X90:Y90"/>
    <mergeCell ref="X89:Y89"/>
    <mergeCell ref="T95:W95"/>
    <mergeCell ref="H94:I94"/>
    <mergeCell ref="H93:I93"/>
    <mergeCell ref="H95:I95"/>
    <mergeCell ref="Z89:AA89"/>
    <mergeCell ref="H89:I89"/>
    <mergeCell ref="L89:N89"/>
    <mergeCell ref="X92:Y92"/>
    <mergeCell ref="X93:Y93"/>
    <mergeCell ref="Z95:AA95"/>
    <mergeCell ref="Z94:AA94"/>
    <mergeCell ref="Z92:AA92"/>
    <mergeCell ref="Z93:AA93"/>
    <mergeCell ref="Z91:AA91"/>
    <mergeCell ref="X91:Y91"/>
    <mergeCell ref="Z90:AA90"/>
    <mergeCell ref="X95:Y95"/>
    <mergeCell ref="X94:Y94"/>
    <mergeCell ref="D97:G97"/>
    <mergeCell ref="H97:I97"/>
    <mergeCell ref="H96:I96"/>
    <mergeCell ref="J96:K96"/>
    <mergeCell ref="L96:N96"/>
    <mergeCell ref="P96:Q96"/>
    <mergeCell ref="R96:S96"/>
    <mergeCell ref="T97:W97"/>
    <mergeCell ref="X97:Y97"/>
    <mergeCell ref="T96:W96"/>
    <mergeCell ref="X96:Y96"/>
    <mergeCell ref="D96:G96"/>
    <mergeCell ref="Z102:AA102"/>
    <mergeCell ref="Z104:AA104"/>
    <mergeCell ref="Z103:AA103"/>
    <mergeCell ref="Z99:AA99"/>
    <mergeCell ref="Z98:AA98"/>
    <mergeCell ref="J102:K102"/>
    <mergeCell ref="J104:K104"/>
    <mergeCell ref="H103:I103"/>
    <mergeCell ref="H100:I100"/>
    <mergeCell ref="X101:Y101"/>
    <mergeCell ref="R100:S100"/>
    <mergeCell ref="T100:W100"/>
    <mergeCell ref="X100:Y100"/>
    <mergeCell ref="Z100:AA100"/>
    <mergeCell ref="L104:N104"/>
    <mergeCell ref="D101:G101"/>
    <mergeCell ref="H99:I99"/>
    <mergeCell ref="H98:I98"/>
    <mergeCell ref="H102:I102"/>
    <mergeCell ref="H101:I101"/>
    <mergeCell ref="D102:G102"/>
    <mergeCell ref="D99:G99"/>
    <mergeCell ref="D100:G100"/>
    <mergeCell ref="X98:Y98"/>
    <mergeCell ref="R101:S101"/>
    <mergeCell ref="T101:W101"/>
    <mergeCell ref="L102:N102"/>
    <mergeCell ref="J101:K101"/>
    <mergeCell ref="L101:N101"/>
    <mergeCell ref="P102:Q102"/>
    <mergeCell ref="P101:Q101"/>
    <mergeCell ref="P100:Q100"/>
    <mergeCell ref="P98:Q98"/>
    <mergeCell ref="L100:N100"/>
    <mergeCell ref="A103:G103"/>
    <mergeCell ref="A104:G104"/>
    <mergeCell ref="H104:I104"/>
    <mergeCell ref="D98:G98"/>
    <mergeCell ref="X63:Y63"/>
    <mergeCell ref="Z63:AA63"/>
    <mergeCell ref="P64:Q64"/>
    <mergeCell ref="R64:S64"/>
    <mergeCell ref="P62:Q62"/>
    <mergeCell ref="R62:S62"/>
    <mergeCell ref="L64:N64"/>
    <mergeCell ref="J62:K62"/>
    <mergeCell ref="L62:N62"/>
    <mergeCell ref="J63:K63"/>
    <mergeCell ref="T63:W63"/>
    <mergeCell ref="R63:S63"/>
    <mergeCell ref="P63:Q63"/>
    <mergeCell ref="T64:W64"/>
    <mergeCell ref="T62:W62"/>
    <mergeCell ref="X62:Y62"/>
    <mergeCell ref="Z62:AA62"/>
    <mergeCell ref="X64:Y64"/>
    <mergeCell ref="Z64:AA64"/>
    <mergeCell ref="H62:I62"/>
    <mergeCell ref="K105:N105"/>
    <mergeCell ref="X102:Y102"/>
    <mergeCell ref="Z101:AA101"/>
    <mergeCell ref="X103:Y103"/>
    <mergeCell ref="P103:W104"/>
    <mergeCell ref="X104:Y104"/>
    <mergeCell ref="R98:S98"/>
    <mergeCell ref="R97:S97"/>
    <mergeCell ref="J100:K100"/>
    <mergeCell ref="J99:K99"/>
    <mergeCell ref="J98:K98"/>
    <mergeCell ref="L98:N98"/>
    <mergeCell ref="L99:N99"/>
    <mergeCell ref="P99:Q99"/>
    <mergeCell ref="T99:W99"/>
    <mergeCell ref="X99:Y99"/>
    <mergeCell ref="R99:S99"/>
    <mergeCell ref="T98:W98"/>
    <mergeCell ref="R102:S102"/>
    <mergeCell ref="T102:W102"/>
    <mergeCell ref="J103:K103"/>
    <mergeCell ref="L103:N103"/>
    <mergeCell ref="J97:K97"/>
    <mergeCell ref="L97:N97"/>
    <mergeCell ref="Z61:AA61"/>
    <mergeCell ref="P61:Q61"/>
    <mergeCell ref="T61:W61"/>
    <mergeCell ref="R61:S61"/>
    <mergeCell ref="X52:Y52"/>
    <mergeCell ref="P56:Q56"/>
    <mergeCell ref="P57:Q57"/>
    <mergeCell ref="Z58:AA58"/>
    <mergeCell ref="Z60:AA60"/>
    <mergeCell ref="R60:S60"/>
    <mergeCell ref="X61:Y61"/>
    <mergeCell ref="T58:W58"/>
    <mergeCell ref="X58:Y58"/>
    <mergeCell ref="P58:Q58"/>
    <mergeCell ref="R58:S58"/>
    <mergeCell ref="X60:Y60"/>
    <mergeCell ref="P60:Q60"/>
    <mergeCell ref="T60:W60"/>
    <mergeCell ref="T52:W52"/>
    <mergeCell ref="P52:Q52"/>
    <mergeCell ref="R52:S52"/>
    <mergeCell ref="R59:S59"/>
    <mergeCell ref="T59:W59"/>
    <mergeCell ref="X59:Y59"/>
    <mergeCell ref="P51:Q51"/>
    <mergeCell ref="R51:S51"/>
    <mergeCell ref="T51:W51"/>
    <mergeCell ref="D55:G55"/>
    <mergeCell ref="D54:G54"/>
    <mergeCell ref="Z52:AA52"/>
    <mergeCell ref="Z49:AA49"/>
    <mergeCell ref="X54:Y54"/>
    <mergeCell ref="X55:Y55"/>
    <mergeCell ref="T53:W53"/>
    <mergeCell ref="T55:W55"/>
    <mergeCell ref="R55:S55"/>
    <mergeCell ref="P55:Q55"/>
    <mergeCell ref="P54:Q54"/>
    <mergeCell ref="R54:S54"/>
    <mergeCell ref="T54:W54"/>
    <mergeCell ref="P53:Q53"/>
    <mergeCell ref="R53:S53"/>
    <mergeCell ref="P50:Q50"/>
    <mergeCell ref="R50:S50"/>
    <mergeCell ref="T50:W50"/>
    <mergeCell ref="T49:W49"/>
    <mergeCell ref="P49:Q49"/>
    <mergeCell ref="R49:S49"/>
    <mergeCell ref="Z59:AA59"/>
    <mergeCell ref="P59:Q59"/>
    <mergeCell ref="Z54:AA54"/>
    <mergeCell ref="Z55:AA55"/>
    <mergeCell ref="X56:Y56"/>
    <mergeCell ref="X57:Y57"/>
    <mergeCell ref="R56:S56"/>
    <mergeCell ref="T56:W56"/>
    <mergeCell ref="T57:W57"/>
    <mergeCell ref="R57:S57"/>
    <mergeCell ref="Z26:AA26"/>
    <mergeCell ref="Z23:AA23"/>
    <mergeCell ref="Z25:AA25"/>
    <mergeCell ref="Z24:AA24"/>
    <mergeCell ref="Z30:AA30"/>
    <mergeCell ref="Z22:AA22"/>
    <mergeCell ref="Z27:AA27"/>
    <mergeCell ref="Z28:AA28"/>
    <mergeCell ref="R28:S28"/>
    <mergeCell ref="R24:S24"/>
    <mergeCell ref="R25:S25"/>
    <mergeCell ref="R29:S29"/>
    <mergeCell ref="Z29:AA29"/>
    <mergeCell ref="X30:Y30"/>
    <mergeCell ref="Z16:AA16"/>
    <mergeCell ref="Z19:AA19"/>
    <mergeCell ref="Z17:AA17"/>
    <mergeCell ref="Z18:AA18"/>
    <mergeCell ref="Z14:AA14"/>
    <mergeCell ref="Z15:AA15"/>
    <mergeCell ref="Z13:AA13"/>
    <mergeCell ref="Z20:AA20"/>
    <mergeCell ref="Z11:AA11"/>
    <mergeCell ref="Z12:AA12"/>
    <mergeCell ref="Z10:AA10"/>
    <mergeCell ref="Z35:AA35"/>
    <mergeCell ref="Z34:AA34"/>
    <mergeCell ref="Z33:AA33"/>
    <mergeCell ref="Z6:AA6"/>
    <mergeCell ref="Z21:AA21"/>
    <mergeCell ref="R34:S34"/>
    <mergeCell ref="R33:S33"/>
    <mergeCell ref="T34:W34"/>
    <mergeCell ref="T33:W33"/>
    <mergeCell ref="X35:Y35"/>
    <mergeCell ref="T10:W10"/>
    <mergeCell ref="X10:Y10"/>
    <mergeCell ref="X11:Y11"/>
    <mergeCell ref="P9:AA9"/>
    <mergeCell ref="Z31:AA31"/>
    <mergeCell ref="Z32:AA32"/>
    <mergeCell ref="R26:S26"/>
    <mergeCell ref="P15:Q15"/>
    <mergeCell ref="R14:S14"/>
    <mergeCell ref="P20:Q20"/>
    <mergeCell ref="P21:Q21"/>
    <mergeCell ref="X12:Y12"/>
    <mergeCell ref="R13:S13"/>
    <mergeCell ref="P30:Q30"/>
    <mergeCell ref="R30:S30"/>
    <mergeCell ref="R18:S18"/>
    <mergeCell ref="R16:S16"/>
    <mergeCell ref="R15:S15"/>
    <mergeCell ref="R21:S21"/>
    <mergeCell ref="X36:Y36"/>
    <mergeCell ref="P31:Q31"/>
    <mergeCell ref="P32:Q32"/>
    <mergeCell ref="X31:Y31"/>
    <mergeCell ref="T31:W31"/>
    <mergeCell ref="R31:S31"/>
    <mergeCell ref="P35:W36"/>
    <mergeCell ref="X32:Y32"/>
    <mergeCell ref="X33:Y33"/>
    <mergeCell ref="X34:Y34"/>
    <mergeCell ref="P33:Q33"/>
    <mergeCell ref="P34:Q34"/>
    <mergeCell ref="R32:S32"/>
    <mergeCell ref="T32:W32"/>
    <mergeCell ref="P29:Q29"/>
    <mergeCell ref="P28:Q28"/>
    <mergeCell ref="P27:Q27"/>
    <mergeCell ref="P25:Q25"/>
    <mergeCell ref="P11:Q11"/>
    <mergeCell ref="P10:Q10"/>
    <mergeCell ref="H22:I22"/>
    <mergeCell ref="H23:I23"/>
    <mergeCell ref="P22:Q22"/>
    <mergeCell ref="R22:S22"/>
    <mergeCell ref="P23:Q23"/>
    <mergeCell ref="R23:S23"/>
    <mergeCell ref="R27:S27"/>
    <mergeCell ref="P26:Q26"/>
    <mergeCell ref="P19:Q19"/>
    <mergeCell ref="P18:Q18"/>
    <mergeCell ref="P17:Q17"/>
    <mergeCell ref="P16:Q16"/>
    <mergeCell ref="P24:Q24"/>
    <mergeCell ref="P14:Q14"/>
    <mergeCell ref="P12:Q12"/>
    <mergeCell ref="P13:Q13"/>
    <mergeCell ref="L18:N18"/>
    <mergeCell ref="L24:N24"/>
    <mergeCell ref="L25:N25"/>
    <mergeCell ref="L17:N17"/>
    <mergeCell ref="J17:K17"/>
    <mergeCell ref="J14:K14"/>
    <mergeCell ref="Z36:AA36"/>
    <mergeCell ref="X23:Y23"/>
    <mergeCell ref="X24:Y24"/>
    <mergeCell ref="T16:W16"/>
    <mergeCell ref="T13:W13"/>
    <mergeCell ref="T22:W22"/>
    <mergeCell ref="T23:W23"/>
    <mergeCell ref="X21:Y21"/>
    <mergeCell ref="X22:Y22"/>
    <mergeCell ref="X25:Y25"/>
    <mergeCell ref="T24:W24"/>
    <mergeCell ref="T25:W25"/>
    <mergeCell ref="T26:W26"/>
    <mergeCell ref="X26:Y26"/>
    <mergeCell ref="T27:W27"/>
    <mergeCell ref="X28:Y28"/>
    <mergeCell ref="X27:Y27"/>
    <mergeCell ref="T30:W30"/>
    <mergeCell ref="T20:W20"/>
    <mergeCell ref="T21:W21"/>
    <mergeCell ref="T15:W15"/>
    <mergeCell ref="T28:W28"/>
    <mergeCell ref="T29:W29"/>
    <mergeCell ref="X29:Y29"/>
    <mergeCell ref="R20:S20"/>
    <mergeCell ref="R19:S19"/>
    <mergeCell ref="X13:Y13"/>
    <mergeCell ref="X16:Y16"/>
    <mergeCell ref="X15:Y15"/>
    <mergeCell ref="X14:Y14"/>
    <mergeCell ref="T19:W19"/>
    <mergeCell ref="T18:W18"/>
    <mergeCell ref="X20:Y20"/>
    <mergeCell ref="X19:Y19"/>
    <mergeCell ref="T12:W12"/>
    <mergeCell ref="T14:W14"/>
    <mergeCell ref="R4:V4"/>
    <mergeCell ref="R6:V6"/>
    <mergeCell ref="T11:W11"/>
    <mergeCell ref="R12:S12"/>
    <mergeCell ref="X18:Y18"/>
    <mergeCell ref="X17:Y17"/>
    <mergeCell ref="T17:W17"/>
    <mergeCell ref="R17:S17"/>
    <mergeCell ref="R10:S10"/>
    <mergeCell ref="R11:S11"/>
    <mergeCell ref="K37:N37"/>
    <mergeCell ref="F41:K41"/>
    <mergeCell ref="J21:K21"/>
    <mergeCell ref="J23:K23"/>
    <mergeCell ref="J22:K22"/>
    <mergeCell ref="J36:K36"/>
    <mergeCell ref="J30:K30"/>
    <mergeCell ref="H34:I34"/>
    <mergeCell ref="H29:I29"/>
    <mergeCell ref="D23:G23"/>
    <mergeCell ref="D26:G26"/>
    <mergeCell ref="H26:I26"/>
    <mergeCell ref="J26:K26"/>
    <mergeCell ref="L26:N26"/>
    <mergeCell ref="D24:G24"/>
    <mergeCell ref="H24:I24"/>
    <mergeCell ref="D22:G22"/>
    <mergeCell ref="D21:G21"/>
    <mergeCell ref="D25:G25"/>
    <mergeCell ref="H25:I25"/>
    <mergeCell ref="H32:I32"/>
    <mergeCell ref="H33:I33"/>
    <mergeCell ref="D33:G33"/>
    <mergeCell ref="D32:G32"/>
    <mergeCell ref="H49:I49"/>
    <mergeCell ref="D49:G49"/>
    <mergeCell ref="H64:I64"/>
    <mergeCell ref="J64:K64"/>
    <mergeCell ref="D64:G64"/>
    <mergeCell ref="D63:G63"/>
    <mergeCell ref="H63:I63"/>
    <mergeCell ref="F38:K38"/>
    <mergeCell ref="F39:K39"/>
    <mergeCell ref="F40:K40"/>
    <mergeCell ref="J61:K61"/>
    <mergeCell ref="D44:G44"/>
    <mergeCell ref="D45:G45"/>
    <mergeCell ref="H43:N43"/>
    <mergeCell ref="D43:G43"/>
    <mergeCell ref="H48:I48"/>
    <mergeCell ref="D48:G48"/>
    <mergeCell ref="D47:G47"/>
    <mergeCell ref="L47:N47"/>
    <mergeCell ref="H46:I46"/>
    <mergeCell ref="L46:N46"/>
    <mergeCell ref="D46:G46"/>
    <mergeCell ref="H47:I47"/>
    <mergeCell ref="J47:K47"/>
    <mergeCell ref="D31:G31"/>
    <mergeCell ref="H31:I31"/>
    <mergeCell ref="D29:G29"/>
    <mergeCell ref="L80:N80"/>
    <mergeCell ref="D56:G56"/>
    <mergeCell ref="H56:I56"/>
    <mergeCell ref="J65:K65"/>
    <mergeCell ref="L65:N65"/>
    <mergeCell ref="L70:N70"/>
    <mergeCell ref="K71:N71"/>
    <mergeCell ref="H70:I70"/>
    <mergeCell ref="J70:K70"/>
    <mergeCell ref="H68:I68"/>
    <mergeCell ref="J68:K68"/>
    <mergeCell ref="L68:N68"/>
    <mergeCell ref="D68:G68"/>
    <mergeCell ref="D77:G77"/>
    <mergeCell ref="H77:N77"/>
    <mergeCell ref="J66:K66"/>
    <mergeCell ref="L66:N66"/>
    <mergeCell ref="D67:G67"/>
    <mergeCell ref="D65:G65"/>
    <mergeCell ref="H65:I65"/>
    <mergeCell ref="L61:N61"/>
    <mergeCell ref="J67:K67"/>
    <mergeCell ref="L67:N67"/>
    <mergeCell ref="P84:Q84"/>
    <mergeCell ref="R84:S84"/>
    <mergeCell ref="J84:K84"/>
    <mergeCell ref="L84:N84"/>
    <mergeCell ref="P90:Q90"/>
    <mergeCell ref="P89:Q89"/>
    <mergeCell ref="P87:Q87"/>
    <mergeCell ref="P88:Q88"/>
    <mergeCell ref="R86:S86"/>
    <mergeCell ref="L85:N85"/>
    <mergeCell ref="J90:K90"/>
    <mergeCell ref="L90:N90"/>
    <mergeCell ref="R90:S90"/>
    <mergeCell ref="R87:S87"/>
    <mergeCell ref="R89:S89"/>
    <mergeCell ref="R88:S88"/>
    <mergeCell ref="J89:K89"/>
    <mergeCell ref="L87:N87"/>
    <mergeCell ref="P86:Q86"/>
    <mergeCell ref="P85:Q85"/>
    <mergeCell ref="R85:S85"/>
    <mergeCell ref="R74:V74"/>
    <mergeCell ref="H82:I82"/>
    <mergeCell ref="D62:G62"/>
    <mergeCell ref="H81:I81"/>
    <mergeCell ref="D66:G66"/>
    <mergeCell ref="H66:I66"/>
    <mergeCell ref="H67:I67"/>
    <mergeCell ref="J82:K82"/>
    <mergeCell ref="L82:N82"/>
    <mergeCell ref="D88:G88"/>
    <mergeCell ref="H88:I88"/>
    <mergeCell ref="J88:K88"/>
    <mergeCell ref="L88:N88"/>
    <mergeCell ref="D87:G87"/>
    <mergeCell ref="H87:I87"/>
    <mergeCell ref="J83:K83"/>
    <mergeCell ref="L83:N83"/>
    <mergeCell ref="D86:G86"/>
    <mergeCell ref="H86:I86"/>
    <mergeCell ref="J86:K86"/>
    <mergeCell ref="L86:N86"/>
    <mergeCell ref="H85:I85"/>
    <mergeCell ref="J85:K85"/>
    <mergeCell ref="J87:K87"/>
    <mergeCell ref="D85:G85"/>
    <mergeCell ref="D84:G84"/>
    <mergeCell ref="H84:I84"/>
    <mergeCell ref="D83:G83"/>
    <mergeCell ref="H83:I83"/>
    <mergeCell ref="D82:G82"/>
    <mergeCell ref="Z47:AA47"/>
    <mergeCell ref="Z45:AA45"/>
    <mergeCell ref="Z46:AA46"/>
    <mergeCell ref="Z50:AA50"/>
    <mergeCell ref="X50:Y50"/>
    <mergeCell ref="X48:Y48"/>
    <mergeCell ref="X49:Y49"/>
    <mergeCell ref="Z57:AA57"/>
    <mergeCell ref="Z56:AA56"/>
    <mergeCell ref="Z48:AA48"/>
    <mergeCell ref="X51:Y51"/>
    <mergeCell ref="Z51:AA51"/>
    <mergeCell ref="X53:Y53"/>
    <mergeCell ref="Z53:AA53"/>
    <mergeCell ref="P48:Q48"/>
    <mergeCell ref="P47:Q47"/>
    <mergeCell ref="P46:Q46"/>
    <mergeCell ref="T47:W47"/>
    <mergeCell ref="X47:Y47"/>
    <mergeCell ref="R47:S47"/>
    <mergeCell ref="T46:W46"/>
    <mergeCell ref="T48:W48"/>
    <mergeCell ref="R48:S48"/>
    <mergeCell ref="X46:Y46"/>
    <mergeCell ref="R46:S46"/>
    <mergeCell ref="P44:Q44"/>
    <mergeCell ref="P45:Q45"/>
    <mergeCell ref="R44:S44"/>
    <mergeCell ref="R40:V40"/>
    <mergeCell ref="R38:V38"/>
    <mergeCell ref="P43:AA43"/>
    <mergeCell ref="T44:W44"/>
    <mergeCell ref="X44:Y44"/>
    <mergeCell ref="Z44:AA44"/>
    <mergeCell ref="T45:W45"/>
    <mergeCell ref="X45:Y45"/>
    <mergeCell ref="R45:S45"/>
    <mergeCell ref="Z40:AA40"/>
  </mergeCells>
  <dataValidations count="1">
    <dataValidation type="list" allowBlank="1" showInputMessage="1" showErrorMessage="1" prompt="Edge Reference - Enter uppercase letter for the EDGE Subcontractor or Material Supplier" sqref="B12 B46 B80" xr:uid="{00000000-0002-0000-0400-000000000000}">
      <formula1>"A,B,C,D,E,F,G,H,I,J,K,L,M,N,O.P,Q,R,S,T,U,V,W,X,Y,Z"</formula1>
    </dataValidation>
  </dataValidations>
  <printOptions horizontalCentered="1"/>
  <pageMargins left="0.45" right="0.41" top="0.43" bottom="0.4" header="0.5" footer="0.5"/>
  <pageSetup fitToHeight="0" orientation="landscape" blackAndWhite="1" verticalDpi="0" r:id="rId1"/>
  <headerFooter alignWithMargins="0"/>
  <rowBreaks count="2" manualBreakCount="2">
    <brk id="37" max="16383" man="1"/>
    <brk id="7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08000"/>
  </sheetPr>
  <dimension ref="A1:AN1000"/>
  <sheetViews>
    <sheetView showGridLines="0" showZeros="0" zoomScaleNormal="100" workbookViewId="0">
      <selection activeCell="A12" sqref="A12"/>
    </sheetView>
  </sheetViews>
  <sheetFormatPr defaultColWidth="17.28515625" defaultRowHeight="15" customHeight="1" x14ac:dyDescent="0.2"/>
  <cols>
    <col min="1" max="1" width="4.7109375" customWidth="1"/>
    <col min="2" max="2" width="3" bestFit="1" customWidth="1"/>
    <col min="3" max="4" width="3.5703125" customWidth="1"/>
    <col min="5" max="5" width="7.28515625" customWidth="1"/>
    <col min="6" max="8" width="3.5703125" customWidth="1"/>
    <col min="9" max="14" width="6.85546875" customWidth="1"/>
    <col min="15" max="15" width="0.5703125" customWidth="1"/>
    <col min="16" max="17" width="6.85546875" customWidth="1"/>
    <col min="18" max="21" width="3.5703125" customWidth="1"/>
    <col min="22" max="25" width="6.85546875" customWidth="1"/>
    <col min="26" max="26" width="16.42578125" hidden="1" customWidth="1"/>
    <col min="27" max="27" width="2.7109375" customWidth="1"/>
    <col min="28" max="30" width="8" customWidth="1"/>
    <col min="31" max="40" width="5.7109375" customWidth="1"/>
  </cols>
  <sheetData>
    <row r="1" spans="1:40" ht="22.5" customHeight="1" x14ac:dyDescent="0.35">
      <c r="A1" s="69" t="s">
        <v>52</v>
      </c>
      <c r="B1" s="34"/>
      <c r="C1" s="34"/>
      <c r="D1" s="34"/>
      <c r="E1" s="34"/>
      <c r="F1" s="34"/>
      <c r="G1" s="34"/>
      <c r="H1" s="34"/>
      <c r="I1" s="34"/>
      <c r="J1" s="34"/>
      <c r="K1" s="34"/>
      <c r="L1" s="34"/>
      <c r="M1" s="34"/>
      <c r="N1" s="34"/>
      <c r="O1" s="34"/>
      <c r="P1" s="34"/>
      <c r="Q1" s="34"/>
      <c r="R1" s="34"/>
      <c r="S1" s="34"/>
      <c r="T1" s="34"/>
      <c r="U1" s="34"/>
      <c r="V1" s="34"/>
      <c r="W1" s="34"/>
      <c r="X1" s="34"/>
      <c r="Y1" s="34"/>
      <c r="Z1" s="43" t="s">
        <v>108</v>
      </c>
      <c r="AA1" s="43"/>
      <c r="AB1" s="65"/>
      <c r="AC1" s="65"/>
      <c r="AD1" s="65"/>
      <c r="AE1" s="65"/>
      <c r="AF1" s="65"/>
      <c r="AG1" s="65"/>
      <c r="AH1" s="65"/>
      <c r="AI1" s="65"/>
      <c r="AJ1" s="65"/>
      <c r="AK1" s="65"/>
      <c r="AL1" s="65"/>
      <c r="AM1" s="65"/>
      <c r="AN1" s="65"/>
    </row>
    <row r="2" spans="1:40" ht="15.75" customHeight="1" x14ac:dyDescent="0.25">
      <c r="A2" s="70" t="s">
        <v>1</v>
      </c>
      <c r="B2" s="76"/>
      <c r="C2" s="76"/>
      <c r="D2" s="76"/>
      <c r="E2" s="76"/>
      <c r="F2" s="76"/>
      <c r="G2" s="76"/>
      <c r="H2" s="76"/>
      <c r="I2" s="76"/>
      <c r="J2" s="76"/>
      <c r="K2" s="76"/>
      <c r="L2" s="76"/>
      <c r="M2" s="76"/>
      <c r="N2" s="76"/>
      <c r="O2" s="76"/>
      <c r="P2" s="76"/>
      <c r="Q2" s="76"/>
      <c r="R2" s="76"/>
      <c r="S2" s="76"/>
      <c r="T2" s="76"/>
      <c r="U2" s="76"/>
      <c r="V2" s="76"/>
      <c r="W2" s="76"/>
      <c r="X2" s="76"/>
      <c r="Y2" s="35"/>
      <c r="Z2" s="65"/>
      <c r="AA2" s="65"/>
      <c r="AB2" s="65"/>
      <c r="AC2" s="65"/>
      <c r="AD2" s="65"/>
      <c r="AE2" s="65"/>
      <c r="AF2" s="65"/>
      <c r="AG2" s="65"/>
      <c r="AH2" s="65"/>
      <c r="AI2" s="65"/>
      <c r="AJ2" s="65"/>
      <c r="AK2" s="65"/>
      <c r="AL2" s="65"/>
      <c r="AM2" s="65"/>
      <c r="AN2" s="65"/>
    </row>
    <row r="3" spans="1:40" ht="9" customHeight="1" x14ac:dyDescent="0.2">
      <c r="A3" s="191"/>
      <c r="B3" s="191"/>
      <c r="C3" s="191"/>
      <c r="D3" s="191"/>
      <c r="E3" s="191"/>
      <c r="F3" s="191"/>
      <c r="G3" s="191"/>
      <c r="H3" s="191"/>
      <c r="I3" s="191"/>
      <c r="J3" s="191"/>
      <c r="K3" s="191"/>
      <c r="L3" s="191"/>
      <c r="M3" s="191"/>
      <c r="N3" s="191"/>
      <c r="O3" s="191"/>
      <c r="P3" s="191"/>
      <c r="Q3" s="191"/>
      <c r="R3" s="191"/>
      <c r="S3" s="191"/>
      <c r="T3" s="191"/>
      <c r="U3" s="191"/>
      <c r="V3" s="191"/>
      <c r="W3" s="191"/>
      <c r="X3" s="191"/>
      <c r="Y3" s="191"/>
      <c r="Z3" s="65"/>
      <c r="AA3" s="65"/>
      <c r="AB3" s="65"/>
      <c r="AC3" s="65"/>
      <c r="AD3" s="65"/>
      <c r="AE3" s="65"/>
      <c r="AF3" s="65"/>
      <c r="AG3" s="65"/>
      <c r="AH3" s="65"/>
      <c r="AI3" s="65"/>
      <c r="AJ3" s="65"/>
      <c r="AK3" s="65"/>
      <c r="AL3" s="65"/>
      <c r="AM3" s="65"/>
      <c r="AN3" s="65"/>
    </row>
    <row r="4" spans="1:40" ht="17.25" customHeight="1" x14ac:dyDescent="0.25">
      <c r="A4" s="65" t="s">
        <v>110</v>
      </c>
      <c r="B4" s="71"/>
      <c r="C4" s="71"/>
      <c r="D4" s="71"/>
      <c r="E4" s="71"/>
      <c r="F4" s="281">
        <f>ContractorName</f>
        <v>0</v>
      </c>
      <c r="G4" s="205"/>
      <c r="H4" s="205"/>
      <c r="I4" s="205"/>
      <c r="J4" s="205"/>
      <c r="K4" s="205"/>
      <c r="L4" s="71"/>
      <c r="M4" s="65" t="s">
        <v>57</v>
      </c>
      <c r="N4" s="71"/>
      <c r="O4" s="71"/>
      <c r="P4" s="65"/>
      <c r="Q4" s="276">
        <f>ContractNumber</f>
        <v>0</v>
      </c>
      <c r="R4" s="205"/>
      <c r="S4" s="205"/>
      <c r="T4" s="205"/>
      <c r="U4" s="65"/>
      <c r="V4" s="342" t="s">
        <v>180</v>
      </c>
      <c r="W4" s="184"/>
      <c r="X4" s="184"/>
      <c r="Y4" s="184"/>
      <c r="Z4" s="65"/>
      <c r="AA4" s="65"/>
      <c r="AB4" s="65"/>
      <c r="AC4" s="65"/>
      <c r="AD4" s="65"/>
      <c r="AE4" s="65"/>
      <c r="AF4" s="65"/>
      <c r="AG4" s="65"/>
      <c r="AH4" s="65"/>
      <c r="AI4" s="65"/>
      <c r="AJ4" s="65"/>
      <c r="AK4" s="65"/>
      <c r="AL4" s="65"/>
      <c r="AM4" s="65"/>
      <c r="AN4" s="65"/>
    </row>
    <row r="5" spans="1:40" ht="17.25" customHeight="1" x14ac:dyDescent="0.25">
      <c r="A5" s="198" t="s">
        <v>112</v>
      </c>
      <c r="B5" s="184"/>
      <c r="C5" s="184"/>
      <c r="D5" s="184"/>
      <c r="E5" s="184"/>
      <c r="F5" s="283">
        <f>ProjectName1</f>
        <v>0</v>
      </c>
      <c r="G5" s="239"/>
      <c r="H5" s="239"/>
      <c r="I5" s="239"/>
      <c r="J5" s="239"/>
      <c r="K5" s="239"/>
      <c r="L5" s="65"/>
      <c r="M5" s="198"/>
      <c r="N5" s="184"/>
      <c r="O5" s="65"/>
      <c r="P5" s="198"/>
      <c r="Q5" s="184"/>
      <c r="R5" s="184"/>
      <c r="S5" s="184"/>
      <c r="T5" s="184"/>
      <c r="U5" s="65"/>
      <c r="V5" s="185" t="s">
        <v>160</v>
      </c>
      <c r="W5" s="186"/>
      <c r="X5" s="186"/>
      <c r="Y5" s="186"/>
      <c r="Z5" s="65"/>
      <c r="AA5" s="65"/>
      <c r="AB5" s="65"/>
      <c r="AC5" s="65"/>
      <c r="AD5" s="65"/>
      <c r="AE5" s="65"/>
      <c r="AF5" s="65"/>
      <c r="AG5" s="65"/>
      <c r="AH5" s="65"/>
      <c r="AI5" s="65"/>
      <c r="AJ5" s="65"/>
      <c r="AK5" s="65"/>
      <c r="AL5" s="65"/>
      <c r="AM5" s="65"/>
      <c r="AN5" s="65"/>
    </row>
    <row r="6" spans="1:40" ht="17.25" customHeight="1" x14ac:dyDescent="0.2">
      <c r="A6" s="198"/>
      <c r="B6" s="184"/>
      <c r="C6" s="184"/>
      <c r="D6" s="184"/>
      <c r="E6" s="184"/>
      <c r="F6" s="341">
        <f>ProjectName2</f>
        <v>0</v>
      </c>
      <c r="G6" s="205"/>
      <c r="H6" s="205"/>
      <c r="I6" s="205"/>
      <c r="J6" s="205"/>
      <c r="K6" s="205"/>
      <c r="L6" s="71"/>
      <c r="M6" s="65" t="s">
        <v>58</v>
      </c>
      <c r="N6" s="71"/>
      <c r="O6" s="71"/>
      <c r="P6" s="65"/>
      <c r="Q6" s="276">
        <f>AlternateNumber</f>
        <v>0</v>
      </c>
      <c r="R6" s="205"/>
      <c r="S6" s="205"/>
      <c r="T6" s="205"/>
      <c r="U6" s="65"/>
      <c r="V6" s="100" t="s">
        <v>59</v>
      </c>
      <c r="W6" s="65"/>
      <c r="X6" s="204">
        <f>RequestNumber</f>
        <v>0</v>
      </c>
      <c r="Y6" s="205"/>
      <c r="Z6" s="65"/>
      <c r="AA6" s="65"/>
      <c r="AB6" s="65"/>
      <c r="AC6" s="65"/>
      <c r="AD6" s="65"/>
      <c r="AE6" s="65"/>
      <c r="AF6" s="65"/>
      <c r="AG6" s="65"/>
      <c r="AH6" s="65"/>
      <c r="AI6" s="65"/>
      <c r="AJ6" s="65"/>
      <c r="AK6" s="65"/>
      <c r="AL6" s="65"/>
      <c r="AM6" s="65"/>
      <c r="AN6" s="65"/>
    </row>
    <row r="7" spans="1:40" ht="17.25" customHeight="1" x14ac:dyDescent="0.2">
      <c r="A7" s="65" t="s">
        <v>114</v>
      </c>
      <c r="B7" s="71"/>
      <c r="C7" s="71"/>
      <c r="D7" s="71"/>
      <c r="E7" s="71"/>
      <c r="F7" s="283">
        <f>ProjectLocation</f>
        <v>0</v>
      </c>
      <c r="G7" s="239"/>
      <c r="H7" s="239"/>
      <c r="I7" s="239"/>
      <c r="J7" s="239"/>
      <c r="K7" s="239"/>
      <c r="L7" s="208"/>
      <c r="M7" s="184"/>
      <c r="N7" s="184"/>
      <c r="O7" s="184"/>
      <c r="P7" s="184"/>
      <c r="Q7" s="184"/>
      <c r="R7" s="184"/>
      <c r="S7" s="184"/>
      <c r="T7" s="184"/>
      <c r="U7" s="184"/>
      <c r="V7" s="65" t="s">
        <v>61</v>
      </c>
      <c r="W7" s="77">
        <f>SUMLastPage+SVSLastPage+SVSLastPage+COSLastPage+1</f>
        <v>2</v>
      </c>
      <c r="X7" s="43" t="s">
        <v>115</v>
      </c>
      <c r="Y7" s="72">
        <f>LastPage</f>
        <v>1</v>
      </c>
      <c r="Z7" s="36">
        <v>1</v>
      </c>
      <c r="AA7" s="36"/>
      <c r="AB7" s="65"/>
      <c r="AC7" s="65"/>
      <c r="AD7" s="65"/>
      <c r="AE7" s="65"/>
      <c r="AF7" s="65"/>
      <c r="AG7" s="65"/>
      <c r="AH7" s="65"/>
      <c r="AI7" s="65"/>
      <c r="AJ7" s="65"/>
      <c r="AK7" s="65"/>
      <c r="AL7" s="65"/>
      <c r="AM7" s="65"/>
      <c r="AN7" s="65"/>
    </row>
    <row r="8" spans="1:40" ht="13.5" customHeight="1" x14ac:dyDescent="0.2">
      <c r="A8" s="235"/>
      <c r="B8" s="186"/>
      <c r="C8" s="186"/>
      <c r="D8" s="186"/>
      <c r="E8" s="186"/>
      <c r="F8" s="186"/>
      <c r="G8" s="186"/>
      <c r="H8" s="186"/>
      <c r="I8" s="186"/>
      <c r="J8" s="186"/>
      <c r="K8" s="186"/>
      <c r="L8" s="186"/>
      <c r="M8" s="186"/>
      <c r="N8" s="186"/>
      <c r="O8" s="186"/>
      <c r="P8" s="186"/>
      <c r="Q8" s="186"/>
      <c r="R8" s="186"/>
      <c r="S8" s="186"/>
      <c r="T8" s="186"/>
      <c r="U8" s="186"/>
      <c r="V8" s="186"/>
      <c r="W8" s="186"/>
      <c r="X8" s="186"/>
      <c r="Y8" s="186"/>
      <c r="Z8" s="65"/>
      <c r="AA8" s="65"/>
      <c r="AB8" s="65"/>
      <c r="AC8" s="65"/>
      <c r="AD8" s="65"/>
      <c r="AE8" s="65"/>
      <c r="AF8" s="65"/>
      <c r="AG8" s="65"/>
      <c r="AH8" s="65"/>
      <c r="AI8" s="65"/>
      <c r="AJ8" s="65"/>
      <c r="AK8" s="65"/>
      <c r="AL8" s="65"/>
      <c r="AM8" s="65"/>
      <c r="AN8" s="65"/>
    </row>
    <row r="9" spans="1:40" ht="12.75" customHeight="1" x14ac:dyDescent="0.2">
      <c r="A9" s="80"/>
      <c r="B9" s="43"/>
      <c r="C9" s="343" t="s">
        <v>116</v>
      </c>
      <c r="D9" s="191"/>
      <c r="E9" s="287"/>
      <c r="F9" s="326" t="s">
        <v>121</v>
      </c>
      <c r="G9" s="191"/>
      <c r="H9" s="287"/>
      <c r="I9" s="274" t="s">
        <v>161</v>
      </c>
      <c r="J9" s="265"/>
      <c r="K9" s="265"/>
      <c r="L9" s="265"/>
      <c r="M9" s="265"/>
      <c r="N9" s="275"/>
      <c r="O9" s="48"/>
      <c r="P9" s="274" t="s">
        <v>118</v>
      </c>
      <c r="Q9" s="265"/>
      <c r="R9" s="265"/>
      <c r="S9" s="265"/>
      <c r="T9" s="265"/>
      <c r="U9" s="265"/>
      <c r="V9" s="265"/>
      <c r="W9" s="265"/>
      <c r="X9" s="265"/>
      <c r="Y9" s="275"/>
      <c r="Z9" s="65"/>
      <c r="AA9" s="65"/>
      <c r="AB9" s="310" t="s">
        <v>181</v>
      </c>
      <c r="AC9" s="191"/>
      <c r="AD9" s="311"/>
      <c r="AE9" s="65"/>
      <c r="AF9" s="65"/>
      <c r="AG9" s="65"/>
      <c r="AH9" s="65"/>
      <c r="AI9" s="65"/>
      <c r="AJ9" s="65"/>
      <c r="AK9" s="65"/>
      <c r="AL9" s="65"/>
      <c r="AM9" s="65"/>
      <c r="AN9" s="65"/>
    </row>
    <row r="10" spans="1:40" ht="12.75" customHeight="1" x14ac:dyDescent="0.2">
      <c r="A10" s="49" t="s">
        <v>119</v>
      </c>
      <c r="B10" s="116" t="s">
        <v>120</v>
      </c>
      <c r="C10" s="340"/>
      <c r="D10" s="205"/>
      <c r="E10" s="261"/>
      <c r="F10" s="340"/>
      <c r="G10" s="205"/>
      <c r="H10" s="261"/>
      <c r="I10" s="284" t="s">
        <v>122</v>
      </c>
      <c r="J10" s="263"/>
      <c r="K10" s="284" t="s">
        <v>123</v>
      </c>
      <c r="L10" s="263"/>
      <c r="M10" s="284" t="s">
        <v>124</v>
      </c>
      <c r="N10" s="263"/>
      <c r="O10" s="84"/>
      <c r="P10" s="273" t="s">
        <v>125</v>
      </c>
      <c r="Q10" s="263"/>
      <c r="R10" s="273" t="s">
        <v>126</v>
      </c>
      <c r="S10" s="239"/>
      <c r="T10" s="239"/>
      <c r="U10" s="263"/>
      <c r="V10" s="273" t="s">
        <v>127</v>
      </c>
      <c r="W10" s="263"/>
      <c r="X10" s="273" t="s">
        <v>128</v>
      </c>
      <c r="Y10" s="263"/>
      <c r="Z10" s="65"/>
      <c r="AA10" s="65"/>
      <c r="AB10" s="312"/>
      <c r="AC10" s="205"/>
      <c r="AD10" s="313"/>
      <c r="AE10" s="65"/>
      <c r="AF10" s="65"/>
      <c r="AG10" s="65"/>
      <c r="AH10" s="65"/>
      <c r="AI10" s="65"/>
      <c r="AJ10" s="65"/>
      <c r="AK10" s="65"/>
      <c r="AL10" s="65"/>
      <c r="AM10" s="65"/>
      <c r="AN10" s="65"/>
    </row>
    <row r="11" spans="1:40" ht="25.5" customHeight="1" x14ac:dyDescent="0.2">
      <c r="A11" s="117" t="s">
        <v>182</v>
      </c>
      <c r="B11" s="83" t="s">
        <v>131</v>
      </c>
      <c r="C11" s="273" t="s">
        <v>132</v>
      </c>
      <c r="D11" s="239"/>
      <c r="E11" s="263"/>
      <c r="F11" s="322" t="s">
        <v>176</v>
      </c>
      <c r="G11" s="239"/>
      <c r="H11" s="263"/>
      <c r="I11" s="322" t="s">
        <v>183</v>
      </c>
      <c r="J11" s="263"/>
      <c r="K11" s="322" t="s">
        <v>184</v>
      </c>
      <c r="L11" s="263"/>
      <c r="M11" s="322" t="s">
        <v>185</v>
      </c>
      <c r="N11" s="263"/>
      <c r="O11" s="85"/>
      <c r="P11" s="322" t="s">
        <v>186</v>
      </c>
      <c r="Q11" s="263"/>
      <c r="R11" s="322" t="s">
        <v>187</v>
      </c>
      <c r="S11" s="239"/>
      <c r="T11" s="239"/>
      <c r="U11" s="263"/>
      <c r="V11" s="322" t="s">
        <v>188</v>
      </c>
      <c r="W11" s="263"/>
      <c r="X11" s="322" t="s">
        <v>189</v>
      </c>
      <c r="Y11" s="263"/>
      <c r="Z11" s="65"/>
      <c r="AA11" s="65"/>
      <c r="AB11" s="86" t="s">
        <v>170</v>
      </c>
      <c r="AC11" s="87" t="s">
        <v>171</v>
      </c>
      <c r="AD11" s="88" t="s">
        <v>172</v>
      </c>
      <c r="AE11" s="65"/>
      <c r="AF11" s="65"/>
      <c r="AG11" s="65"/>
      <c r="AH11" s="65"/>
      <c r="AI11" s="65"/>
      <c r="AJ11" s="65"/>
      <c r="AK11" s="65"/>
      <c r="AL11" s="65"/>
      <c r="AM11" s="65"/>
      <c r="AN11" s="65"/>
    </row>
    <row r="12" spans="1:40" ht="12.75" customHeight="1" x14ac:dyDescent="0.2">
      <c r="A12" s="103">
        <f>'D - Change Order Summary'!A12</f>
        <v>0</v>
      </c>
      <c r="B12" s="77">
        <f>'D - Change Order Summary'!B12</f>
        <v>0</v>
      </c>
      <c r="C12" s="336">
        <f>'D - Change Order Summary'!C12</f>
        <v>0</v>
      </c>
      <c r="D12" s="239"/>
      <c r="E12" s="263"/>
      <c r="F12" s="337">
        <f>'D - Change Order Summary'!D12</f>
        <v>0</v>
      </c>
      <c r="G12" s="239"/>
      <c r="H12" s="263"/>
      <c r="I12" s="305"/>
      <c r="J12" s="231"/>
      <c r="K12" s="305"/>
      <c r="L12" s="231"/>
      <c r="M12" s="280">
        <f t="shared" ref="M12:M35" si="0">I12+K12</f>
        <v>0</v>
      </c>
      <c r="N12" s="263"/>
      <c r="O12" s="118"/>
      <c r="P12" s="314">
        <f>IF(AB12=0,0,('D - Change Order Summary'!H12*AB12)-I12)</f>
        <v>0</v>
      </c>
      <c r="Q12" s="315"/>
      <c r="R12" s="278">
        <f>IF(AC12=0,0,('D - Change Order Summary'!J12*AC12)-K12)</f>
        <v>0</v>
      </c>
      <c r="S12" s="230"/>
      <c r="T12" s="230"/>
      <c r="U12" s="231"/>
      <c r="V12" s="280">
        <f t="shared" ref="V12:V35" si="1">I12+P12</f>
        <v>0</v>
      </c>
      <c r="W12" s="263"/>
      <c r="X12" s="280">
        <f t="shared" ref="X12:X35" si="2">K12+R12</f>
        <v>0</v>
      </c>
      <c r="Y12" s="263"/>
      <c r="Z12" s="65"/>
      <c r="AA12" s="65"/>
      <c r="AB12" s="6"/>
      <c r="AC12" s="11"/>
      <c r="AD12" s="91">
        <f>'D - Change Order Summary'!R12</f>
        <v>0</v>
      </c>
      <c r="AE12" s="65"/>
      <c r="AF12" s="65"/>
      <c r="AG12" s="65"/>
      <c r="AH12" s="65"/>
      <c r="AI12" s="65"/>
      <c r="AJ12" s="65"/>
      <c r="AK12" s="65"/>
      <c r="AL12" s="65"/>
      <c r="AM12" s="65"/>
      <c r="AN12" s="65"/>
    </row>
    <row r="13" spans="1:40" ht="12.75" customHeight="1" x14ac:dyDescent="0.2">
      <c r="A13" s="103">
        <f>'D - Change Order Summary'!A13</f>
        <v>0</v>
      </c>
      <c r="B13" s="77">
        <f>'D - Change Order Summary'!B13</f>
        <v>0</v>
      </c>
      <c r="C13" s="336">
        <f>'D - Change Order Summary'!C13</f>
        <v>0</v>
      </c>
      <c r="D13" s="239"/>
      <c r="E13" s="263"/>
      <c r="F13" s="337">
        <f>'D - Change Order Summary'!D13</f>
        <v>0</v>
      </c>
      <c r="G13" s="239"/>
      <c r="H13" s="263"/>
      <c r="I13" s="305"/>
      <c r="J13" s="231"/>
      <c r="K13" s="305"/>
      <c r="L13" s="231"/>
      <c r="M13" s="280">
        <f t="shared" si="0"/>
        <v>0</v>
      </c>
      <c r="N13" s="263"/>
      <c r="O13" s="118"/>
      <c r="P13" s="314">
        <f>IF(AB13=0,0,('D - Change Order Summary'!H13*AB13)-I13)</f>
        <v>0</v>
      </c>
      <c r="Q13" s="315"/>
      <c r="R13" s="278">
        <f>IF(AC13=0,0,('D - Change Order Summary'!J13*AC13)-K13)</f>
        <v>0</v>
      </c>
      <c r="S13" s="230"/>
      <c r="T13" s="230"/>
      <c r="U13" s="231"/>
      <c r="V13" s="280">
        <f t="shared" si="1"/>
        <v>0</v>
      </c>
      <c r="W13" s="263"/>
      <c r="X13" s="280">
        <f t="shared" si="2"/>
        <v>0</v>
      </c>
      <c r="Y13" s="263"/>
      <c r="Z13" s="65"/>
      <c r="AA13" s="65"/>
      <c r="AB13" s="6"/>
      <c r="AC13" s="11"/>
      <c r="AD13" s="91">
        <f>'D - Change Order Summary'!R13</f>
        <v>0</v>
      </c>
      <c r="AE13" s="65"/>
      <c r="AF13" s="65"/>
      <c r="AG13" s="65"/>
      <c r="AH13" s="65"/>
      <c r="AI13" s="65"/>
      <c r="AJ13" s="65"/>
      <c r="AK13" s="65"/>
      <c r="AL13" s="65"/>
      <c r="AM13" s="65"/>
      <c r="AN13" s="65"/>
    </row>
    <row r="14" spans="1:40" ht="12.75" customHeight="1" x14ac:dyDescent="0.2">
      <c r="A14" s="103">
        <f>'D - Change Order Summary'!A14</f>
        <v>0</v>
      </c>
      <c r="B14" s="77">
        <f>'D - Change Order Summary'!B14</f>
        <v>0</v>
      </c>
      <c r="C14" s="336">
        <f>'D - Change Order Summary'!C14</f>
        <v>0</v>
      </c>
      <c r="D14" s="239"/>
      <c r="E14" s="263"/>
      <c r="F14" s="337">
        <f>'D - Change Order Summary'!D14</f>
        <v>0</v>
      </c>
      <c r="G14" s="239"/>
      <c r="H14" s="263"/>
      <c r="I14" s="305"/>
      <c r="J14" s="231"/>
      <c r="K14" s="305"/>
      <c r="L14" s="231"/>
      <c r="M14" s="280">
        <f t="shared" si="0"/>
        <v>0</v>
      </c>
      <c r="N14" s="263"/>
      <c r="O14" s="118"/>
      <c r="P14" s="314">
        <f>IF(AB14=0,0,('D - Change Order Summary'!H14*AB14)-I14)</f>
        <v>0</v>
      </c>
      <c r="Q14" s="315"/>
      <c r="R14" s="278">
        <f>IF(AC14=0,0,('D - Change Order Summary'!J14*AC14)-K14)</f>
        <v>0</v>
      </c>
      <c r="S14" s="230"/>
      <c r="T14" s="230"/>
      <c r="U14" s="231"/>
      <c r="V14" s="280">
        <f t="shared" si="1"/>
        <v>0</v>
      </c>
      <c r="W14" s="263"/>
      <c r="X14" s="280">
        <f t="shared" si="2"/>
        <v>0</v>
      </c>
      <c r="Y14" s="263"/>
      <c r="Z14" s="65"/>
      <c r="AA14" s="65"/>
      <c r="AB14" s="6"/>
      <c r="AC14" s="11"/>
      <c r="AD14" s="91">
        <f>'D - Change Order Summary'!R14</f>
        <v>0</v>
      </c>
      <c r="AE14" s="65"/>
      <c r="AF14" s="65"/>
      <c r="AG14" s="65"/>
      <c r="AH14" s="65"/>
      <c r="AI14" s="65"/>
      <c r="AJ14" s="65"/>
      <c r="AK14" s="65"/>
      <c r="AL14" s="65"/>
      <c r="AM14" s="65"/>
      <c r="AN14" s="65"/>
    </row>
    <row r="15" spans="1:40" ht="12.75" customHeight="1" x14ac:dyDescent="0.2">
      <c r="A15" s="103">
        <f>'D - Change Order Summary'!A15</f>
        <v>0</v>
      </c>
      <c r="B15" s="77">
        <f>'D - Change Order Summary'!B15</f>
        <v>0</v>
      </c>
      <c r="C15" s="336">
        <f>'D - Change Order Summary'!C15</f>
        <v>0</v>
      </c>
      <c r="D15" s="239"/>
      <c r="E15" s="263"/>
      <c r="F15" s="337">
        <f>'D - Change Order Summary'!D15</f>
        <v>0</v>
      </c>
      <c r="G15" s="239"/>
      <c r="H15" s="263"/>
      <c r="I15" s="305"/>
      <c r="J15" s="231"/>
      <c r="K15" s="305"/>
      <c r="L15" s="231"/>
      <c r="M15" s="280">
        <f t="shared" si="0"/>
        <v>0</v>
      </c>
      <c r="N15" s="263"/>
      <c r="O15" s="118"/>
      <c r="P15" s="314">
        <f>IF(AB15=0,0,('D - Change Order Summary'!H15*AB15)-I15)</f>
        <v>0</v>
      </c>
      <c r="Q15" s="315"/>
      <c r="R15" s="278">
        <f>IF(AC15=0,0,('D - Change Order Summary'!J15*AC15)-K15)</f>
        <v>0</v>
      </c>
      <c r="S15" s="230"/>
      <c r="T15" s="230"/>
      <c r="U15" s="231"/>
      <c r="V15" s="280">
        <f t="shared" si="1"/>
        <v>0</v>
      </c>
      <c r="W15" s="263"/>
      <c r="X15" s="280">
        <f t="shared" si="2"/>
        <v>0</v>
      </c>
      <c r="Y15" s="263"/>
      <c r="Z15" s="65"/>
      <c r="AA15" s="65"/>
      <c r="AB15" s="6"/>
      <c r="AC15" s="11"/>
      <c r="AD15" s="91">
        <f>'D - Change Order Summary'!R15</f>
        <v>0</v>
      </c>
      <c r="AE15" s="65"/>
      <c r="AF15" s="65"/>
      <c r="AG15" s="65"/>
      <c r="AH15" s="65"/>
      <c r="AI15" s="65"/>
      <c r="AJ15" s="65"/>
      <c r="AK15" s="65"/>
      <c r="AL15" s="65"/>
      <c r="AM15" s="65"/>
      <c r="AN15" s="65"/>
    </row>
    <row r="16" spans="1:40" ht="12.75" customHeight="1" x14ac:dyDescent="0.2">
      <c r="A16" s="103">
        <f>'D - Change Order Summary'!A16</f>
        <v>0</v>
      </c>
      <c r="B16" s="77">
        <f>'D - Change Order Summary'!B16</f>
        <v>0</v>
      </c>
      <c r="C16" s="336">
        <f>'D - Change Order Summary'!C16</f>
        <v>0</v>
      </c>
      <c r="D16" s="239"/>
      <c r="E16" s="263"/>
      <c r="F16" s="337">
        <f>'D - Change Order Summary'!D16</f>
        <v>0</v>
      </c>
      <c r="G16" s="239"/>
      <c r="H16" s="263"/>
      <c r="I16" s="305"/>
      <c r="J16" s="231"/>
      <c r="K16" s="305"/>
      <c r="L16" s="231"/>
      <c r="M16" s="280">
        <f t="shared" si="0"/>
        <v>0</v>
      </c>
      <c r="N16" s="263"/>
      <c r="O16" s="118"/>
      <c r="P16" s="314">
        <f>IF(AB16=0,0,('D - Change Order Summary'!H16*AB16)-I16)</f>
        <v>0</v>
      </c>
      <c r="Q16" s="315"/>
      <c r="R16" s="278">
        <f>IF(AC16=0,0,('D - Change Order Summary'!J16*AC16)-K16)</f>
        <v>0</v>
      </c>
      <c r="S16" s="230"/>
      <c r="T16" s="230"/>
      <c r="U16" s="231"/>
      <c r="V16" s="280">
        <f t="shared" si="1"/>
        <v>0</v>
      </c>
      <c r="W16" s="263"/>
      <c r="X16" s="280">
        <f t="shared" si="2"/>
        <v>0</v>
      </c>
      <c r="Y16" s="263"/>
      <c r="Z16" s="65"/>
      <c r="AA16" s="65"/>
      <c r="AB16" s="6"/>
      <c r="AC16" s="11"/>
      <c r="AD16" s="91">
        <f>'D - Change Order Summary'!R16</f>
        <v>0</v>
      </c>
      <c r="AE16" s="65"/>
      <c r="AF16" s="65"/>
      <c r="AG16" s="65"/>
      <c r="AH16" s="65"/>
      <c r="AI16" s="65"/>
      <c r="AJ16" s="65"/>
      <c r="AK16" s="65"/>
      <c r="AL16" s="65"/>
      <c r="AM16" s="65"/>
      <c r="AN16" s="65"/>
    </row>
    <row r="17" spans="1:40" ht="12.75" customHeight="1" x14ac:dyDescent="0.2">
      <c r="A17" s="103">
        <f>'D - Change Order Summary'!A17</f>
        <v>0</v>
      </c>
      <c r="B17" s="77">
        <f>'D - Change Order Summary'!B17</f>
        <v>0</v>
      </c>
      <c r="C17" s="336">
        <f>'D - Change Order Summary'!C17</f>
        <v>0</v>
      </c>
      <c r="D17" s="239"/>
      <c r="E17" s="263"/>
      <c r="F17" s="337">
        <f>'D - Change Order Summary'!D17</f>
        <v>0</v>
      </c>
      <c r="G17" s="239"/>
      <c r="H17" s="263"/>
      <c r="I17" s="305"/>
      <c r="J17" s="231"/>
      <c r="K17" s="305"/>
      <c r="L17" s="231"/>
      <c r="M17" s="280">
        <f t="shared" si="0"/>
        <v>0</v>
      </c>
      <c r="N17" s="263"/>
      <c r="O17" s="118"/>
      <c r="P17" s="314">
        <f>IF(AB17=0,0,('D - Change Order Summary'!H17*AB17)-I17)</f>
        <v>0</v>
      </c>
      <c r="Q17" s="315"/>
      <c r="R17" s="278">
        <f>IF(AC17=0,0,('D - Change Order Summary'!J17*AC17)-K17)</f>
        <v>0</v>
      </c>
      <c r="S17" s="230"/>
      <c r="T17" s="230"/>
      <c r="U17" s="231"/>
      <c r="V17" s="280">
        <f t="shared" si="1"/>
        <v>0</v>
      </c>
      <c r="W17" s="263"/>
      <c r="X17" s="280">
        <f t="shared" si="2"/>
        <v>0</v>
      </c>
      <c r="Y17" s="263"/>
      <c r="Z17" s="65"/>
      <c r="AA17" s="65"/>
      <c r="AB17" s="6"/>
      <c r="AC17" s="11"/>
      <c r="AD17" s="91">
        <f>'D - Change Order Summary'!R17</f>
        <v>0</v>
      </c>
      <c r="AE17" s="65"/>
      <c r="AF17" s="65"/>
      <c r="AG17" s="65"/>
      <c r="AH17" s="65"/>
      <c r="AI17" s="65"/>
      <c r="AJ17" s="65"/>
      <c r="AK17" s="65"/>
      <c r="AL17" s="65"/>
      <c r="AM17" s="65"/>
      <c r="AN17" s="65"/>
    </row>
    <row r="18" spans="1:40" ht="12.75" customHeight="1" x14ac:dyDescent="0.2">
      <c r="A18" s="103">
        <f>'D - Change Order Summary'!A18</f>
        <v>0</v>
      </c>
      <c r="B18" s="77">
        <f>'D - Change Order Summary'!B18</f>
        <v>0</v>
      </c>
      <c r="C18" s="336">
        <f>'D - Change Order Summary'!C18</f>
        <v>0</v>
      </c>
      <c r="D18" s="239"/>
      <c r="E18" s="263"/>
      <c r="F18" s="337">
        <f>'D - Change Order Summary'!D18</f>
        <v>0</v>
      </c>
      <c r="G18" s="239"/>
      <c r="H18" s="263"/>
      <c r="I18" s="305"/>
      <c r="J18" s="231"/>
      <c r="K18" s="305"/>
      <c r="L18" s="231"/>
      <c r="M18" s="280">
        <f t="shared" si="0"/>
        <v>0</v>
      </c>
      <c r="N18" s="263"/>
      <c r="O18" s="118"/>
      <c r="P18" s="314">
        <f>IF(AB18=0,0,('D - Change Order Summary'!H18*AB18)-I18)</f>
        <v>0</v>
      </c>
      <c r="Q18" s="315"/>
      <c r="R18" s="278">
        <f>IF(AC18=0,0,('D - Change Order Summary'!J18*AC18)-K18)</f>
        <v>0</v>
      </c>
      <c r="S18" s="230"/>
      <c r="T18" s="230"/>
      <c r="U18" s="231"/>
      <c r="V18" s="280">
        <f t="shared" si="1"/>
        <v>0</v>
      </c>
      <c r="W18" s="263"/>
      <c r="X18" s="280">
        <f t="shared" si="2"/>
        <v>0</v>
      </c>
      <c r="Y18" s="263"/>
      <c r="Z18" s="65"/>
      <c r="AA18" s="65"/>
      <c r="AB18" s="6"/>
      <c r="AC18" s="11"/>
      <c r="AD18" s="91">
        <f>'D - Change Order Summary'!R18</f>
        <v>0</v>
      </c>
      <c r="AE18" s="65"/>
      <c r="AF18" s="65"/>
      <c r="AG18" s="65"/>
      <c r="AH18" s="65"/>
      <c r="AI18" s="65"/>
      <c r="AJ18" s="65"/>
      <c r="AK18" s="65"/>
      <c r="AL18" s="65"/>
      <c r="AM18" s="65"/>
      <c r="AN18" s="65"/>
    </row>
    <row r="19" spans="1:40" ht="12.75" customHeight="1" x14ac:dyDescent="0.2">
      <c r="A19" s="103">
        <f>'D - Change Order Summary'!A19</f>
        <v>0</v>
      </c>
      <c r="B19" s="77">
        <f>'D - Change Order Summary'!B19</f>
        <v>0</v>
      </c>
      <c r="C19" s="336">
        <f>'D - Change Order Summary'!C19</f>
        <v>0</v>
      </c>
      <c r="D19" s="239"/>
      <c r="E19" s="263"/>
      <c r="F19" s="337">
        <f>'D - Change Order Summary'!D19</f>
        <v>0</v>
      </c>
      <c r="G19" s="239"/>
      <c r="H19" s="263"/>
      <c r="I19" s="305"/>
      <c r="J19" s="231"/>
      <c r="K19" s="305"/>
      <c r="L19" s="231"/>
      <c r="M19" s="280">
        <f t="shared" si="0"/>
        <v>0</v>
      </c>
      <c r="N19" s="263"/>
      <c r="O19" s="118"/>
      <c r="P19" s="314">
        <f>IF(AB19=0,0,('D - Change Order Summary'!H19*AB19)-I19)</f>
        <v>0</v>
      </c>
      <c r="Q19" s="315"/>
      <c r="R19" s="278">
        <f>IF(AC19=0,0,('D - Change Order Summary'!J19*AC19)-K19)</f>
        <v>0</v>
      </c>
      <c r="S19" s="230"/>
      <c r="T19" s="230"/>
      <c r="U19" s="231"/>
      <c r="V19" s="280">
        <f t="shared" si="1"/>
        <v>0</v>
      </c>
      <c r="W19" s="263"/>
      <c r="X19" s="280">
        <f t="shared" si="2"/>
        <v>0</v>
      </c>
      <c r="Y19" s="263"/>
      <c r="Z19" s="65"/>
      <c r="AA19" s="65"/>
      <c r="AB19" s="6"/>
      <c r="AC19" s="11"/>
      <c r="AD19" s="91">
        <f>'D - Change Order Summary'!R19</f>
        <v>0</v>
      </c>
      <c r="AE19" s="65"/>
      <c r="AF19" s="65"/>
      <c r="AG19" s="65"/>
      <c r="AH19" s="65"/>
      <c r="AI19" s="65"/>
      <c r="AJ19" s="65"/>
      <c r="AK19" s="65"/>
      <c r="AL19" s="65"/>
      <c r="AM19" s="65"/>
      <c r="AN19" s="65"/>
    </row>
    <row r="20" spans="1:40" ht="12.75" customHeight="1" x14ac:dyDescent="0.2">
      <c r="A20" s="103">
        <f>'D - Change Order Summary'!A20</f>
        <v>0</v>
      </c>
      <c r="B20" s="77">
        <f>'D - Change Order Summary'!B20</f>
        <v>0</v>
      </c>
      <c r="C20" s="336">
        <f>'D - Change Order Summary'!C20</f>
        <v>0</v>
      </c>
      <c r="D20" s="239"/>
      <c r="E20" s="263"/>
      <c r="F20" s="337">
        <f>'D - Change Order Summary'!D20</f>
        <v>0</v>
      </c>
      <c r="G20" s="239"/>
      <c r="H20" s="263"/>
      <c r="I20" s="305"/>
      <c r="J20" s="231"/>
      <c r="K20" s="305"/>
      <c r="L20" s="231"/>
      <c r="M20" s="280">
        <f t="shared" si="0"/>
        <v>0</v>
      </c>
      <c r="N20" s="263"/>
      <c r="O20" s="118"/>
      <c r="P20" s="314">
        <f>IF(AB20=0,0,('D - Change Order Summary'!H20*AB20)-I20)</f>
        <v>0</v>
      </c>
      <c r="Q20" s="315"/>
      <c r="R20" s="278">
        <f>IF(AC20=0,0,('D - Change Order Summary'!J20*AC20)-K20)</f>
        <v>0</v>
      </c>
      <c r="S20" s="230"/>
      <c r="T20" s="230"/>
      <c r="U20" s="231"/>
      <c r="V20" s="280">
        <f t="shared" si="1"/>
        <v>0</v>
      </c>
      <c r="W20" s="263"/>
      <c r="X20" s="280">
        <f t="shared" si="2"/>
        <v>0</v>
      </c>
      <c r="Y20" s="263"/>
      <c r="Z20" s="65"/>
      <c r="AA20" s="65"/>
      <c r="AB20" s="6"/>
      <c r="AC20" s="11"/>
      <c r="AD20" s="91">
        <f>'D - Change Order Summary'!R20</f>
        <v>0</v>
      </c>
      <c r="AE20" s="65"/>
      <c r="AF20" s="65"/>
      <c r="AG20" s="65"/>
      <c r="AH20" s="65"/>
      <c r="AI20" s="65"/>
      <c r="AJ20" s="65"/>
      <c r="AK20" s="65"/>
      <c r="AL20" s="65"/>
      <c r="AM20" s="65"/>
      <c r="AN20" s="65"/>
    </row>
    <row r="21" spans="1:40" ht="12.75" customHeight="1" x14ac:dyDescent="0.2">
      <c r="A21" s="103">
        <f>'D - Change Order Summary'!A21</f>
        <v>0</v>
      </c>
      <c r="B21" s="77">
        <f>'D - Change Order Summary'!B21</f>
        <v>0</v>
      </c>
      <c r="C21" s="336">
        <f>'D - Change Order Summary'!C21</f>
        <v>0</v>
      </c>
      <c r="D21" s="239"/>
      <c r="E21" s="263"/>
      <c r="F21" s="337">
        <f>'D - Change Order Summary'!D21</f>
        <v>0</v>
      </c>
      <c r="G21" s="239"/>
      <c r="H21" s="263"/>
      <c r="I21" s="305"/>
      <c r="J21" s="231"/>
      <c r="K21" s="305"/>
      <c r="L21" s="231"/>
      <c r="M21" s="280">
        <f t="shared" si="0"/>
        <v>0</v>
      </c>
      <c r="N21" s="263"/>
      <c r="O21" s="118"/>
      <c r="P21" s="314">
        <f>IF(AB21=0,0,('D - Change Order Summary'!H21*AB21)-I21)</f>
        <v>0</v>
      </c>
      <c r="Q21" s="315"/>
      <c r="R21" s="278">
        <f>IF(AC21=0,0,('D - Change Order Summary'!J21*AC21)-K21)</f>
        <v>0</v>
      </c>
      <c r="S21" s="230"/>
      <c r="T21" s="230"/>
      <c r="U21" s="231"/>
      <c r="V21" s="280">
        <f t="shared" si="1"/>
        <v>0</v>
      </c>
      <c r="W21" s="263"/>
      <c r="X21" s="280">
        <f t="shared" si="2"/>
        <v>0</v>
      </c>
      <c r="Y21" s="263"/>
      <c r="Z21" s="65"/>
      <c r="AA21" s="65"/>
      <c r="AB21" s="6"/>
      <c r="AC21" s="11"/>
      <c r="AD21" s="91">
        <f>'D - Change Order Summary'!R21</f>
        <v>0</v>
      </c>
      <c r="AE21" s="65"/>
      <c r="AF21" s="65"/>
      <c r="AG21" s="65"/>
      <c r="AH21" s="65"/>
      <c r="AI21" s="65"/>
      <c r="AJ21" s="65"/>
      <c r="AK21" s="65"/>
      <c r="AL21" s="65"/>
      <c r="AM21" s="65"/>
      <c r="AN21" s="65"/>
    </row>
    <row r="22" spans="1:40" ht="12.75" customHeight="1" x14ac:dyDescent="0.2">
      <c r="A22" s="103">
        <f>'D - Change Order Summary'!A22</f>
        <v>0</v>
      </c>
      <c r="B22" s="77">
        <f>'D - Change Order Summary'!B22</f>
        <v>0</v>
      </c>
      <c r="C22" s="336">
        <f>'D - Change Order Summary'!C22</f>
        <v>0</v>
      </c>
      <c r="D22" s="239"/>
      <c r="E22" s="263"/>
      <c r="F22" s="337">
        <f>'D - Change Order Summary'!D22</f>
        <v>0</v>
      </c>
      <c r="G22" s="239"/>
      <c r="H22" s="263"/>
      <c r="I22" s="305"/>
      <c r="J22" s="231"/>
      <c r="K22" s="305"/>
      <c r="L22" s="231"/>
      <c r="M22" s="280">
        <f t="shared" si="0"/>
        <v>0</v>
      </c>
      <c r="N22" s="263"/>
      <c r="O22" s="118"/>
      <c r="P22" s="314">
        <f>IF(AB22=0,0,('D - Change Order Summary'!H22*AB22)-I22)</f>
        <v>0</v>
      </c>
      <c r="Q22" s="315"/>
      <c r="R22" s="278">
        <f>IF(AC22=0,0,('D - Change Order Summary'!J22*AC22)-K22)</f>
        <v>0</v>
      </c>
      <c r="S22" s="230"/>
      <c r="T22" s="230"/>
      <c r="U22" s="231"/>
      <c r="V22" s="280">
        <f t="shared" si="1"/>
        <v>0</v>
      </c>
      <c r="W22" s="263"/>
      <c r="X22" s="280">
        <f t="shared" si="2"/>
        <v>0</v>
      </c>
      <c r="Y22" s="263"/>
      <c r="Z22" s="65"/>
      <c r="AA22" s="65"/>
      <c r="AB22" s="6"/>
      <c r="AC22" s="11"/>
      <c r="AD22" s="91">
        <f>'D - Change Order Summary'!R22</f>
        <v>0</v>
      </c>
      <c r="AE22" s="65"/>
      <c r="AF22" s="65"/>
      <c r="AG22" s="65"/>
      <c r="AH22" s="65"/>
      <c r="AI22" s="65"/>
      <c r="AJ22" s="65"/>
      <c r="AK22" s="65"/>
      <c r="AL22" s="65"/>
      <c r="AM22" s="65"/>
      <c r="AN22" s="65"/>
    </row>
    <row r="23" spans="1:40" ht="12.75" customHeight="1" x14ac:dyDescent="0.2">
      <c r="A23" s="103">
        <f>'D - Change Order Summary'!A23</f>
        <v>0</v>
      </c>
      <c r="B23" s="77">
        <f>'D - Change Order Summary'!B23</f>
        <v>0</v>
      </c>
      <c r="C23" s="336">
        <f>'D - Change Order Summary'!C23</f>
        <v>0</v>
      </c>
      <c r="D23" s="239"/>
      <c r="E23" s="263"/>
      <c r="F23" s="337">
        <f>'D - Change Order Summary'!D23</f>
        <v>0</v>
      </c>
      <c r="G23" s="239"/>
      <c r="H23" s="263"/>
      <c r="I23" s="305"/>
      <c r="J23" s="231"/>
      <c r="K23" s="305"/>
      <c r="L23" s="231"/>
      <c r="M23" s="280">
        <f t="shared" si="0"/>
        <v>0</v>
      </c>
      <c r="N23" s="263"/>
      <c r="O23" s="118"/>
      <c r="P23" s="314">
        <f>IF(AB23=0,0,('D - Change Order Summary'!H23*AB23)-I23)</f>
        <v>0</v>
      </c>
      <c r="Q23" s="315"/>
      <c r="R23" s="278">
        <f>IF(AC23=0,0,('D - Change Order Summary'!J23*AC23)-K23)</f>
        <v>0</v>
      </c>
      <c r="S23" s="230"/>
      <c r="T23" s="230"/>
      <c r="U23" s="231"/>
      <c r="V23" s="280">
        <f t="shared" si="1"/>
        <v>0</v>
      </c>
      <c r="W23" s="263"/>
      <c r="X23" s="280">
        <f t="shared" si="2"/>
        <v>0</v>
      </c>
      <c r="Y23" s="263"/>
      <c r="Z23" s="65"/>
      <c r="AA23" s="65"/>
      <c r="AB23" s="6"/>
      <c r="AC23" s="11"/>
      <c r="AD23" s="91">
        <f>'D - Change Order Summary'!R23</f>
        <v>0</v>
      </c>
      <c r="AE23" s="65"/>
      <c r="AF23" s="65"/>
      <c r="AG23" s="65"/>
      <c r="AH23" s="65"/>
      <c r="AI23" s="65"/>
      <c r="AJ23" s="65"/>
      <c r="AK23" s="65"/>
      <c r="AL23" s="65"/>
      <c r="AM23" s="65"/>
      <c r="AN23" s="65"/>
    </row>
    <row r="24" spans="1:40" ht="12.75" customHeight="1" x14ac:dyDescent="0.2">
      <c r="A24" s="103">
        <f>'D - Change Order Summary'!A24</f>
        <v>0</v>
      </c>
      <c r="B24" s="77">
        <f>'D - Change Order Summary'!B24</f>
        <v>0</v>
      </c>
      <c r="C24" s="336">
        <f>'D - Change Order Summary'!C24</f>
        <v>0</v>
      </c>
      <c r="D24" s="239"/>
      <c r="E24" s="263"/>
      <c r="F24" s="337">
        <f>'D - Change Order Summary'!D24</f>
        <v>0</v>
      </c>
      <c r="G24" s="239"/>
      <c r="H24" s="263"/>
      <c r="I24" s="305"/>
      <c r="J24" s="231"/>
      <c r="K24" s="305"/>
      <c r="L24" s="231"/>
      <c r="M24" s="280">
        <f t="shared" si="0"/>
        <v>0</v>
      </c>
      <c r="N24" s="263"/>
      <c r="O24" s="118"/>
      <c r="P24" s="314">
        <f>IF(AB24=0,0,('D - Change Order Summary'!H24*AB24)-I24)</f>
        <v>0</v>
      </c>
      <c r="Q24" s="315"/>
      <c r="R24" s="278">
        <f>IF(AC24=0,0,('D - Change Order Summary'!J24*AC24)-K24)</f>
        <v>0</v>
      </c>
      <c r="S24" s="230"/>
      <c r="T24" s="230"/>
      <c r="U24" s="231"/>
      <c r="V24" s="280">
        <f t="shared" si="1"/>
        <v>0</v>
      </c>
      <c r="W24" s="263"/>
      <c r="X24" s="280">
        <f t="shared" si="2"/>
        <v>0</v>
      </c>
      <c r="Y24" s="263"/>
      <c r="Z24" s="65"/>
      <c r="AA24" s="65"/>
      <c r="AB24" s="6"/>
      <c r="AC24" s="11"/>
      <c r="AD24" s="91">
        <f>'D - Change Order Summary'!R24</f>
        <v>0</v>
      </c>
      <c r="AE24" s="65"/>
      <c r="AF24" s="65"/>
      <c r="AG24" s="65"/>
      <c r="AH24" s="65"/>
      <c r="AI24" s="65"/>
      <c r="AJ24" s="65"/>
      <c r="AK24" s="65"/>
      <c r="AL24" s="65"/>
      <c r="AM24" s="65"/>
      <c r="AN24" s="65"/>
    </row>
    <row r="25" spans="1:40" ht="12.75" customHeight="1" x14ac:dyDescent="0.2">
      <c r="A25" s="103">
        <f>'D - Change Order Summary'!A25</f>
        <v>0</v>
      </c>
      <c r="B25" s="77">
        <f>'D - Change Order Summary'!B25</f>
        <v>0</v>
      </c>
      <c r="C25" s="336">
        <f>'D - Change Order Summary'!C25</f>
        <v>0</v>
      </c>
      <c r="D25" s="239"/>
      <c r="E25" s="263"/>
      <c r="F25" s="337">
        <f>'D - Change Order Summary'!D25</f>
        <v>0</v>
      </c>
      <c r="G25" s="239"/>
      <c r="H25" s="263"/>
      <c r="I25" s="305"/>
      <c r="J25" s="231"/>
      <c r="K25" s="305"/>
      <c r="L25" s="231"/>
      <c r="M25" s="280">
        <f t="shared" si="0"/>
        <v>0</v>
      </c>
      <c r="N25" s="263"/>
      <c r="O25" s="118"/>
      <c r="P25" s="314">
        <f>IF(AB25=0,0,('D - Change Order Summary'!H25*AB25)-I25)</f>
        <v>0</v>
      </c>
      <c r="Q25" s="315"/>
      <c r="R25" s="278">
        <f>IF(AC25=0,0,('D - Change Order Summary'!J25*AC25)-K25)</f>
        <v>0</v>
      </c>
      <c r="S25" s="230"/>
      <c r="T25" s="230"/>
      <c r="U25" s="231"/>
      <c r="V25" s="280">
        <f t="shared" si="1"/>
        <v>0</v>
      </c>
      <c r="W25" s="263"/>
      <c r="X25" s="280">
        <f t="shared" si="2"/>
        <v>0</v>
      </c>
      <c r="Y25" s="263"/>
      <c r="Z25" s="65"/>
      <c r="AA25" s="65"/>
      <c r="AB25" s="6"/>
      <c r="AC25" s="11"/>
      <c r="AD25" s="91">
        <f>'D - Change Order Summary'!R25</f>
        <v>0</v>
      </c>
      <c r="AE25" s="65"/>
      <c r="AF25" s="65"/>
      <c r="AG25" s="65"/>
      <c r="AH25" s="65"/>
      <c r="AI25" s="65"/>
      <c r="AJ25" s="65"/>
      <c r="AK25" s="65"/>
      <c r="AL25" s="65"/>
      <c r="AM25" s="65"/>
      <c r="AN25" s="65"/>
    </row>
    <row r="26" spans="1:40" ht="12.75" customHeight="1" x14ac:dyDescent="0.2">
      <c r="A26" s="103">
        <f>'D - Change Order Summary'!A26</f>
        <v>0</v>
      </c>
      <c r="B26" s="77">
        <f>'D - Change Order Summary'!B26</f>
        <v>0</v>
      </c>
      <c r="C26" s="336">
        <f>'D - Change Order Summary'!C26</f>
        <v>0</v>
      </c>
      <c r="D26" s="239"/>
      <c r="E26" s="263"/>
      <c r="F26" s="337">
        <f>'D - Change Order Summary'!D26</f>
        <v>0</v>
      </c>
      <c r="G26" s="239"/>
      <c r="H26" s="263"/>
      <c r="I26" s="305"/>
      <c r="J26" s="231"/>
      <c r="K26" s="305"/>
      <c r="L26" s="231"/>
      <c r="M26" s="280">
        <f t="shared" si="0"/>
        <v>0</v>
      </c>
      <c r="N26" s="263"/>
      <c r="O26" s="118"/>
      <c r="P26" s="314">
        <f>IF(AB26=0,0,('D - Change Order Summary'!H26*AB26)-I26)</f>
        <v>0</v>
      </c>
      <c r="Q26" s="315"/>
      <c r="R26" s="278">
        <f>IF(AC26=0,0,('D - Change Order Summary'!J26*AC26)-K26)</f>
        <v>0</v>
      </c>
      <c r="S26" s="230"/>
      <c r="T26" s="230"/>
      <c r="U26" s="231"/>
      <c r="V26" s="280">
        <f t="shared" si="1"/>
        <v>0</v>
      </c>
      <c r="W26" s="263"/>
      <c r="X26" s="280">
        <f t="shared" si="2"/>
        <v>0</v>
      </c>
      <c r="Y26" s="263"/>
      <c r="Z26" s="65"/>
      <c r="AA26" s="65"/>
      <c r="AB26" s="6"/>
      <c r="AC26" s="11"/>
      <c r="AD26" s="91">
        <f>'D - Change Order Summary'!R26</f>
        <v>0</v>
      </c>
      <c r="AE26" s="65"/>
      <c r="AF26" s="65"/>
      <c r="AG26" s="65"/>
      <c r="AH26" s="65"/>
      <c r="AI26" s="65"/>
      <c r="AJ26" s="65"/>
      <c r="AK26" s="65"/>
      <c r="AL26" s="65"/>
      <c r="AM26" s="65"/>
      <c r="AN26" s="65"/>
    </row>
    <row r="27" spans="1:40" ht="12.75" customHeight="1" x14ac:dyDescent="0.2">
      <c r="A27" s="103">
        <f>'D - Change Order Summary'!A27</f>
        <v>0</v>
      </c>
      <c r="B27" s="77">
        <f>'D - Change Order Summary'!B27</f>
        <v>0</v>
      </c>
      <c r="C27" s="336">
        <f>'D - Change Order Summary'!C27</f>
        <v>0</v>
      </c>
      <c r="D27" s="239"/>
      <c r="E27" s="263"/>
      <c r="F27" s="337">
        <f>'D - Change Order Summary'!D27</f>
        <v>0</v>
      </c>
      <c r="G27" s="239"/>
      <c r="H27" s="263"/>
      <c r="I27" s="305"/>
      <c r="J27" s="231"/>
      <c r="K27" s="305"/>
      <c r="L27" s="231"/>
      <c r="M27" s="280">
        <f t="shared" si="0"/>
        <v>0</v>
      </c>
      <c r="N27" s="263"/>
      <c r="O27" s="118"/>
      <c r="P27" s="314">
        <f>IF(AB27=0,0,('D - Change Order Summary'!H27*AB27)-I27)</f>
        <v>0</v>
      </c>
      <c r="Q27" s="315"/>
      <c r="R27" s="278">
        <f>IF(AC27=0,0,('D - Change Order Summary'!J27*AC27)-K27)</f>
        <v>0</v>
      </c>
      <c r="S27" s="230"/>
      <c r="T27" s="230"/>
      <c r="U27" s="231"/>
      <c r="V27" s="280">
        <f t="shared" si="1"/>
        <v>0</v>
      </c>
      <c r="W27" s="263"/>
      <c r="X27" s="280">
        <f t="shared" si="2"/>
        <v>0</v>
      </c>
      <c r="Y27" s="263"/>
      <c r="Z27" s="65"/>
      <c r="AA27" s="65"/>
      <c r="AB27" s="6"/>
      <c r="AC27" s="11"/>
      <c r="AD27" s="91">
        <f>'D - Change Order Summary'!R27</f>
        <v>0</v>
      </c>
      <c r="AE27" s="65"/>
      <c r="AF27" s="65"/>
      <c r="AG27" s="65"/>
      <c r="AH27" s="65"/>
      <c r="AI27" s="65"/>
      <c r="AJ27" s="65"/>
      <c r="AK27" s="65"/>
      <c r="AL27" s="65"/>
      <c r="AM27" s="65"/>
      <c r="AN27" s="65"/>
    </row>
    <row r="28" spans="1:40" ht="12.75" customHeight="1" x14ac:dyDescent="0.2">
      <c r="A28" s="103">
        <f>'D - Change Order Summary'!A28</f>
        <v>0</v>
      </c>
      <c r="B28" s="77">
        <f>'D - Change Order Summary'!B28</f>
        <v>0</v>
      </c>
      <c r="C28" s="336">
        <f>'D - Change Order Summary'!C28</f>
        <v>0</v>
      </c>
      <c r="D28" s="239"/>
      <c r="E28" s="263"/>
      <c r="F28" s="337">
        <f>'D - Change Order Summary'!D28</f>
        <v>0</v>
      </c>
      <c r="G28" s="239"/>
      <c r="H28" s="263"/>
      <c r="I28" s="305"/>
      <c r="J28" s="231"/>
      <c r="K28" s="305"/>
      <c r="L28" s="231"/>
      <c r="M28" s="280">
        <f t="shared" si="0"/>
        <v>0</v>
      </c>
      <c r="N28" s="263"/>
      <c r="O28" s="118"/>
      <c r="P28" s="314">
        <f>IF(AB28=0,0,('D - Change Order Summary'!H28*AB28)-I28)</f>
        <v>0</v>
      </c>
      <c r="Q28" s="315"/>
      <c r="R28" s="278">
        <f>IF(AC28=0,0,('D - Change Order Summary'!J28*AC28)-K28)</f>
        <v>0</v>
      </c>
      <c r="S28" s="230"/>
      <c r="T28" s="230"/>
      <c r="U28" s="231"/>
      <c r="V28" s="280">
        <f t="shared" si="1"/>
        <v>0</v>
      </c>
      <c r="W28" s="263"/>
      <c r="X28" s="280">
        <f t="shared" si="2"/>
        <v>0</v>
      </c>
      <c r="Y28" s="263"/>
      <c r="Z28" s="65"/>
      <c r="AA28" s="65"/>
      <c r="AB28" s="6"/>
      <c r="AC28" s="11"/>
      <c r="AD28" s="91">
        <f>'D - Change Order Summary'!R28</f>
        <v>0</v>
      </c>
      <c r="AE28" s="65"/>
      <c r="AF28" s="65"/>
      <c r="AG28" s="65"/>
      <c r="AH28" s="65"/>
      <c r="AI28" s="65"/>
      <c r="AJ28" s="65"/>
      <c r="AK28" s="65"/>
      <c r="AL28" s="65"/>
      <c r="AM28" s="65"/>
      <c r="AN28" s="65"/>
    </row>
    <row r="29" spans="1:40" ht="12.75" customHeight="1" x14ac:dyDescent="0.2">
      <c r="A29" s="103">
        <f>'D - Change Order Summary'!A29</f>
        <v>0</v>
      </c>
      <c r="B29" s="77">
        <f>'D - Change Order Summary'!B29</f>
        <v>0</v>
      </c>
      <c r="C29" s="336">
        <f>'D - Change Order Summary'!C29</f>
        <v>0</v>
      </c>
      <c r="D29" s="239"/>
      <c r="E29" s="263"/>
      <c r="F29" s="337">
        <f>'D - Change Order Summary'!D29</f>
        <v>0</v>
      </c>
      <c r="G29" s="239"/>
      <c r="H29" s="263"/>
      <c r="I29" s="305"/>
      <c r="J29" s="231"/>
      <c r="K29" s="305"/>
      <c r="L29" s="231"/>
      <c r="M29" s="280">
        <f t="shared" si="0"/>
        <v>0</v>
      </c>
      <c r="N29" s="263"/>
      <c r="O29" s="118"/>
      <c r="P29" s="314">
        <f>IF(AB29=0,0,('D - Change Order Summary'!H29*AB29)-I29)</f>
        <v>0</v>
      </c>
      <c r="Q29" s="315"/>
      <c r="R29" s="278">
        <f>IF(AC29=0,0,('D - Change Order Summary'!J29*AC29)-K29)</f>
        <v>0</v>
      </c>
      <c r="S29" s="230"/>
      <c r="T29" s="230"/>
      <c r="U29" s="231"/>
      <c r="V29" s="280">
        <f t="shared" si="1"/>
        <v>0</v>
      </c>
      <c r="W29" s="263"/>
      <c r="X29" s="280">
        <f t="shared" si="2"/>
        <v>0</v>
      </c>
      <c r="Y29" s="263"/>
      <c r="Z29" s="65"/>
      <c r="AA29" s="65"/>
      <c r="AB29" s="6"/>
      <c r="AC29" s="11"/>
      <c r="AD29" s="91">
        <f>'D - Change Order Summary'!R29</f>
        <v>0</v>
      </c>
      <c r="AE29" s="65"/>
      <c r="AF29" s="65"/>
      <c r="AG29" s="65"/>
      <c r="AH29" s="65"/>
      <c r="AI29" s="65"/>
      <c r="AJ29" s="65"/>
      <c r="AK29" s="65"/>
      <c r="AL29" s="65"/>
      <c r="AM29" s="65"/>
      <c r="AN29" s="65"/>
    </row>
    <row r="30" spans="1:40" ht="12.75" customHeight="1" x14ac:dyDescent="0.2">
      <c r="A30" s="103">
        <f>'D - Change Order Summary'!A30</f>
        <v>0</v>
      </c>
      <c r="B30" s="77">
        <f>'D - Change Order Summary'!B30</f>
        <v>0</v>
      </c>
      <c r="C30" s="336">
        <f>'D - Change Order Summary'!C30</f>
        <v>0</v>
      </c>
      <c r="D30" s="239"/>
      <c r="E30" s="263"/>
      <c r="F30" s="337">
        <f>'D - Change Order Summary'!D30</f>
        <v>0</v>
      </c>
      <c r="G30" s="239"/>
      <c r="H30" s="263"/>
      <c r="I30" s="305"/>
      <c r="J30" s="231"/>
      <c r="K30" s="305"/>
      <c r="L30" s="231"/>
      <c r="M30" s="280">
        <f t="shared" si="0"/>
        <v>0</v>
      </c>
      <c r="N30" s="263"/>
      <c r="O30" s="118"/>
      <c r="P30" s="314">
        <f>IF(AB30=0,0,('D - Change Order Summary'!H30*AB30)-I30)</f>
        <v>0</v>
      </c>
      <c r="Q30" s="315"/>
      <c r="R30" s="278">
        <f>IF(AC30=0,0,('D - Change Order Summary'!J30*AC30)-K30)</f>
        <v>0</v>
      </c>
      <c r="S30" s="230"/>
      <c r="T30" s="230"/>
      <c r="U30" s="231"/>
      <c r="V30" s="280">
        <f t="shared" si="1"/>
        <v>0</v>
      </c>
      <c r="W30" s="263"/>
      <c r="X30" s="280">
        <f t="shared" si="2"/>
        <v>0</v>
      </c>
      <c r="Y30" s="263"/>
      <c r="Z30" s="65"/>
      <c r="AA30" s="65"/>
      <c r="AB30" s="6"/>
      <c r="AC30" s="11"/>
      <c r="AD30" s="91">
        <f>'D - Change Order Summary'!R30</f>
        <v>0</v>
      </c>
      <c r="AE30" s="65"/>
      <c r="AF30" s="65"/>
      <c r="AG30" s="65"/>
      <c r="AH30" s="65"/>
      <c r="AI30" s="65"/>
      <c r="AJ30" s="65"/>
      <c r="AK30" s="65"/>
      <c r="AL30" s="65"/>
      <c r="AM30" s="65"/>
      <c r="AN30" s="65"/>
    </row>
    <row r="31" spans="1:40" ht="12.75" customHeight="1" x14ac:dyDescent="0.2">
      <c r="A31" s="103">
        <f>'D - Change Order Summary'!A31</f>
        <v>0</v>
      </c>
      <c r="B31" s="77">
        <f>'D - Change Order Summary'!B31</f>
        <v>0</v>
      </c>
      <c r="C31" s="336">
        <f>'D - Change Order Summary'!C31</f>
        <v>0</v>
      </c>
      <c r="D31" s="239"/>
      <c r="E31" s="263"/>
      <c r="F31" s="337">
        <f>'D - Change Order Summary'!D31</f>
        <v>0</v>
      </c>
      <c r="G31" s="239"/>
      <c r="H31" s="263"/>
      <c r="I31" s="305"/>
      <c r="J31" s="231"/>
      <c r="K31" s="305"/>
      <c r="L31" s="231"/>
      <c r="M31" s="280">
        <f t="shared" si="0"/>
        <v>0</v>
      </c>
      <c r="N31" s="263"/>
      <c r="O31" s="118"/>
      <c r="P31" s="314">
        <f>IF(AB31=0,0,('D - Change Order Summary'!H31*AB31)-I31)</f>
        <v>0</v>
      </c>
      <c r="Q31" s="315"/>
      <c r="R31" s="278">
        <f>IF(AC31=0,0,('D - Change Order Summary'!J31*AC31)-K31)</f>
        <v>0</v>
      </c>
      <c r="S31" s="230"/>
      <c r="T31" s="230"/>
      <c r="U31" s="231"/>
      <c r="V31" s="280">
        <f t="shared" si="1"/>
        <v>0</v>
      </c>
      <c r="W31" s="263"/>
      <c r="X31" s="280">
        <f t="shared" si="2"/>
        <v>0</v>
      </c>
      <c r="Y31" s="263"/>
      <c r="Z31" s="65"/>
      <c r="AA31" s="65"/>
      <c r="AB31" s="6"/>
      <c r="AC31" s="11"/>
      <c r="AD31" s="91">
        <f>'D - Change Order Summary'!R31</f>
        <v>0</v>
      </c>
      <c r="AE31" s="65"/>
      <c r="AF31" s="65"/>
      <c r="AG31" s="65"/>
      <c r="AH31" s="65"/>
      <c r="AI31" s="65"/>
      <c r="AJ31" s="65"/>
      <c r="AK31" s="65"/>
      <c r="AL31" s="65"/>
      <c r="AM31" s="65"/>
      <c r="AN31" s="65"/>
    </row>
    <row r="32" spans="1:40" ht="12.75" customHeight="1" x14ac:dyDescent="0.2">
      <c r="A32" s="103">
        <f>'D - Change Order Summary'!A32</f>
        <v>0</v>
      </c>
      <c r="B32" s="77">
        <f>'D - Change Order Summary'!B32</f>
        <v>0</v>
      </c>
      <c r="C32" s="336">
        <f>'D - Change Order Summary'!C32</f>
        <v>0</v>
      </c>
      <c r="D32" s="239"/>
      <c r="E32" s="263"/>
      <c r="F32" s="337">
        <f>'D - Change Order Summary'!D32</f>
        <v>0</v>
      </c>
      <c r="G32" s="239"/>
      <c r="H32" s="263"/>
      <c r="I32" s="305"/>
      <c r="J32" s="231"/>
      <c r="K32" s="305"/>
      <c r="L32" s="231"/>
      <c r="M32" s="280">
        <f t="shared" si="0"/>
        <v>0</v>
      </c>
      <c r="N32" s="263"/>
      <c r="O32" s="118"/>
      <c r="P32" s="314">
        <f>IF(AB32=0,0,('D - Change Order Summary'!H32*AB32)-I32)</f>
        <v>0</v>
      </c>
      <c r="Q32" s="315"/>
      <c r="R32" s="278">
        <f>IF(AC32=0,0,('D - Change Order Summary'!J32*AC32)-K32)</f>
        <v>0</v>
      </c>
      <c r="S32" s="230"/>
      <c r="T32" s="230"/>
      <c r="U32" s="231"/>
      <c r="V32" s="280">
        <f t="shared" si="1"/>
        <v>0</v>
      </c>
      <c r="W32" s="263"/>
      <c r="X32" s="280">
        <f t="shared" si="2"/>
        <v>0</v>
      </c>
      <c r="Y32" s="263"/>
      <c r="Z32" s="65"/>
      <c r="AA32" s="65"/>
      <c r="AB32" s="6"/>
      <c r="AC32" s="11"/>
      <c r="AD32" s="91">
        <f>'D - Change Order Summary'!R32</f>
        <v>0</v>
      </c>
      <c r="AE32" s="65"/>
      <c r="AF32" s="65"/>
      <c r="AG32" s="65"/>
      <c r="AH32" s="65"/>
      <c r="AI32" s="65"/>
      <c r="AJ32" s="65"/>
      <c r="AK32" s="65"/>
      <c r="AL32" s="65"/>
      <c r="AM32" s="65"/>
      <c r="AN32" s="65"/>
    </row>
    <row r="33" spans="1:40" ht="12.75" customHeight="1" x14ac:dyDescent="0.2">
      <c r="A33" s="103">
        <f>'D - Change Order Summary'!A33</f>
        <v>0</v>
      </c>
      <c r="B33" s="77">
        <f>'D - Change Order Summary'!B33</f>
        <v>0</v>
      </c>
      <c r="C33" s="336">
        <f>'D - Change Order Summary'!C33</f>
        <v>0</v>
      </c>
      <c r="D33" s="239"/>
      <c r="E33" s="263"/>
      <c r="F33" s="337">
        <f>'D - Change Order Summary'!D33</f>
        <v>0</v>
      </c>
      <c r="G33" s="239"/>
      <c r="H33" s="263"/>
      <c r="I33" s="305"/>
      <c r="J33" s="231"/>
      <c r="K33" s="305"/>
      <c r="L33" s="231"/>
      <c r="M33" s="280">
        <f t="shared" si="0"/>
        <v>0</v>
      </c>
      <c r="N33" s="263"/>
      <c r="O33" s="118"/>
      <c r="P33" s="314">
        <f>IF(AB33=0,0,('D - Change Order Summary'!H33*AB33)-I33)</f>
        <v>0</v>
      </c>
      <c r="Q33" s="315"/>
      <c r="R33" s="278">
        <f>IF(AC33=0,0,('D - Change Order Summary'!J33*AC33)-K33)</f>
        <v>0</v>
      </c>
      <c r="S33" s="230"/>
      <c r="T33" s="230"/>
      <c r="U33" s="231"/>
      <c r="V33" s="280">
        <f t="shared" si="1"/>
        <v>0</v>
      </c>
      <c r="W33" s="263"/>
      <c r="X33" s="280">
        <f t="shared" si="2"/>
        <v>0</v>
      </c>
      <c r="Y33" s="263"/>
      <c r="Z33" s="65"/>
      <c r="AA33" s="65"/>
      <c r="AB33" s="6"/>
      <c r="AC33" s="11"/>
      <c r="AD33" s="91">
        <f>'D - Change Order Summary'!R33</f>
        <v>0</v>
      </c>
      <c r="AE33" s="65"/>
      <c r="AF33" s="65"/>
      <c r="AG33" s="65"/>
      <c r="AH33" s="65"/>
      <c r="AI33" s="65"/>
      <c r="AJ33" s="65"/>
      <c r="AK33" s="65"/>
      <c r="AL33" s="65"/>
      <c r="AM33" s="65"/>
      <c r="AN33" s="65"/>
    </row>
    <row r="34" spans="1:40" ht="12.75" customHeight="1" x14ac:dyDescent="0.2">
      <c r="A34" s="119">
        <f>'D - Change Order Summary'!A34</f>
        <v>0</v>
      </c>
      <c r="B34" s="77">
        <f>'D - Change Order Summary'!B34</f>
        <v>0</v>
      </c>
      <c r="C34" s="336">
        <f>'D - Change Order Summary'!C34</f>
        <v>0</v>
      </c>
      <c r="D34" s="239"/>
      <c r="E34" s="263"/>
      <c r="F34" s="337">
        <f>'D - Change Order Summary'!D34</f>
        <v>0</v>
      </c>
      <c r="G34" s="239"/>
      <c r="H34" s="263"/>
      <c r="I34" s="305"/>
      <c r="J34" s="231"/>
      <c r="K34" s="305"/>
      <c r="L34" s="231"/>
      <c r="M34" s="306">
        <f t="shared" si="0"/>
        <v>0</v>
      </c>
      <c r="N34" s="304"/>
      <c r="O34" s="118"/>
      <c r="P34" s="314">
        <f>IF(AB34=0,0,('D - Change Order Summary'!H34*AB34)-I34)</f>
        <v>0</v>
      </c>
      <c r="Q34" s="315"/>
      <c r="R34" s="278">
        <f>IF(AC34=0,0,('D - Change Order Summary'!J34*AC34)-K34)</f>
        <v>0</v>
      </c>
      <c r="S34" s="230"/>
      <c r="T34" s="230"/>
      <c r="U34" s="231"/>
      <c r="V34" s="306">
        <f t="shared" si="1"/>
        <v>0</v>
      </c>
      <c r="W34" s="304"/>
      <c r="X34" s="306">
        <f t="shared" si="2"/>
        <v>0</v>
      </c>
      <c r="Y34" s="304"/>
      <c r="Z34" s="65"/>
      <c r="AA34" s="65"/>
      <c r="AB34" s="8"/>
      <c r="AC34" s="12"/>
      <c r="AD34" s="92">
        <f>'D - Change Order Summary'!R34</f>
        <v>0</v>
      </c>
      <c r="AE34" s="65"/>
      <c r="AF34" s="65"/>
      <c r="AG34" s="65"/>
      <c r="AH34" s="65"/>
      <c r="AI34" s="65"/>
      <c r="AJ34" s="65"/>
      <c r="AK34" s="65"/>
      <c r="AL34" s="65"/>
      <c r="AM34" s="65"/>
      <c r="AN34" s="65"/>
    </row>
    <row r="35" spans="1:40" ht="12.75" customHeight="1" x14ac:dyDescent="0.2">
      <c r="A35" s="339" t="s">
        <v>158</v>
      </c>
      <c r="B35" s="205"/>
      <c r="C35" s="205"/>
      <c r="D35" s="205"/>
      <c r="E35" s="205"/>
      <c r="F35" s="205"/>
      <c r="G35" s="205"/>
      <c r="H35" s="261"/>
      <c r="I35" s="266">
        <f>SUM(I12:I34)</f>
        <v>0</v>
      </c>
      <c r="J35" s="267"/>
      <c r="K35" s="266">
        <f>SUM(K12:K34)</f>
        <v>0</v>
      </c>
      <c r="L35" s="267"/>
      <c r="M35" s="307">
        <f t="shared" si="0"/>
        <v>0</v>
      </c>
      <c r="N35" s="267"/>
      <c r="O35" s="58"/>
      <c r="P35" s="307">
        <f>SUM(P12:P34)</f>
        <v>0</v>
      </c>
      <c r="Q35" s="267"/>
      <c r="R35" s="307">
        <f>SUM(R12:R34)</f>
        <v>0</v>
      </c>
      <c r="S35" s="296"/>
      <c r="T35" s="296"/>
      <c r="U35" s="267"/>
      <c r="V35" s="307">
        <f t="shared" si="1"/>
        <v>0</v>
      </c>
      <c r="W35" s="267"/>
      <c r="X35" s="307">
        <f t="shared" si="2"/>
        <v>0</v>
      </c>
      <c r="Y35" s="267"/>
      <c r="Z35" s="59"/>
      <c r="AA35" s="93"/>
      <c r="AB35" s="65"/>
      <c r="AC35" s="65"/>
      <c r="AD35" s="65"/>
      <c r="AE35" s="65"/>
      <c r="AF35" s="65"/>
      <c r="AG35" s="65"/>
      <c r="AH35" s="65"/>
      <c r="AI35" s="65"/>
      <c r="AJ35" s="65"/>
      <c r="AK35" s="65"/>
      <c r="AL35" s="65"/>
      <c r="AM35" s="65"/>
      <c r="AN35" s="65"/>
    </row>
    <row r="36" spans="1:40" ht="14.25" customHeight="1" x14ac:dyDescent="0.2">
      <c r="A36" s="338" t="str">
        <f>IF(COSLastPage=Z7,"Grand Total Final Sheet Only","")</f>
        <v/>
      </c>
      <c r="B36" s="202"/>
      <c r="C36" s="202"/>
      <c r="D36" s="202"/>
      <c r="E36" s="202"/>
      <c r="F36" s="202"/>
      <c r="G36" s="202"/>
      <c r="H36" s="269"/>
      <c r="I36" s="268">
        <f>IF(COSLastPage=Z7,I$104,0)</f>
        <v>0</v>
      </c>
      <c r="J36" s="269"/>
      <c r="K36" s="268">
        <f>IF(COSLastPage=Z7,K$104,0)</f>
        <v>0</v>
      </c>
      <c r="L36" s="269"/>
      <c r="M36" s="268">
        <f>IF(COSLastPage=Z7,M$104,0)</f>
        <v>0</v>
      </c>
      <c r="N36" s="269"/>
      <c r="O36" s="60"/>
      <c r="P36" s="268">
        <f>IF(COSLastPage=Z7,P$104,0)</f>
        <v>0</v>
      </c>
      <c r="Q36" s="269"/>
      <c r="R36" s="317">
        <f>IF(COSLastPage=Z7,R$104,0)</f>
        <v>0</v>
      </c>
      <c r="S36" s="202"/>
      <c r="T36" s="202"/>
      <c r="U36" s="269"/>
      <c r="V36" s="268">
        <f>IF(COSLastPage=Z7,V$104,0)</f>
        <v>0</v>
      </c>
      <c r="W36" s="269"/>
      <c r="X36" s="268">
        <f>IF(COSLastPage=Z7,X$104,0)</f>
        <v>0</v>
      </c>
      <c r="Y36" s="269"/>
      <c r="Z36" s="65"/>
      <c r="AA36" s="65"/>
      <c r="AB36" s="65"/>
      <c r="AC36" s="65"/>
      <c r="AD36" s="65"/>
      <c r="AE36" s="65"/>
      <c r="AF36" s="65"/>
      <c r="AG36" s="65"/>
      <c r="AH36" s="65"/>
      <c r="AI36" s="65"/>
      <c r="AJ36" s="65"/>
      <c r="AK36" s="65"/>
      <c r="AL36" s="65"/>
      <c r="AM36" s="65"/>
      <c r="AN36" s="65"/>
    </row>
    <row r="37" spans="1:40" ht="14.25" customHeight="1" x14ac:dyDescent="0.2">
      <c r="A37" s="24" t="str">
        <f>FormNumber</f>
        <v>F330-02</v>
      </c>
      <c r="B37" s="120"/>
      <c r="C37" s="120"/>
      <c r="D37" s="120"/>
      <c r="E37" s="120"/>
      <c r="F37" s="120"/>
      <c r="G37" s="120"/>
      <c r="H37" s="120"/>
      <c r="I37" s="62"/>
      <c r="J37" s="62"/>
      <c r="K37" s="62"/>
      <c r="L37" s="62"/>
      <c r="M37" s="282" t="str">
        <f>FormVersion</f>
        <v>2015-SEP</v>
      </c>
      <c r="N37" s="191"/>
      <c r="O37" s="63"/>
      <c r="P37" s="62"/>
      <c r="Q37" s="62"/>
      <c r="R37" s="121"/>
      <c r="S37" s="121"/>
      <c r="T37" s="121"/>
      <c r="U37" s="121"/>
      <c r="V37" s="62"/>
      <c r="W37" s="62"/>
      <c r="X37" s="62"/>
      <c r="Y37" s="64" t="str">
        <f>"Section E - Change Order Details, Page "&amp;Z7&amp;" of "&amp;COSLastPage</f>
        <v>Section E - Change Order Details, Page 1 of 0</v>
      </c>
      <c r="Z37" s="65"/>
      <c r="AA37" s="65"/>
      <c r="AB37" s="65"/>
      <c r="AC37" s="65"/>
      <c r="AD37" s="65"/>
      <c r="AE37" s="65"/>
      <c r="AF37" s="65"/>
      <c r="AG37" s="65"/>
      <c r="AH37" s="65"/>
      <c r="AI37" s="65"/>
      <c r="AJ37" s="65"/>
      <c r="AK37" s="65"/>
      <c r="AL37" s="65"/>
      <c r="AM37" s="65"/>
      <c r="AN37" s="65"/>
    </row>
    <row r="38" spans="1:40" ht="17.25" customHeight="1" x14ac:dyDescent="0.25">
      <c r="A38" s="65" t="s">
        <v>110</v>
      </c>
      <c r="B38" s="71"/>
      <c r="C38" s="71"/>
      <c r="D38" s="71"/>
      <c r="E38" s="71"/>
      <c r="F38" s="281">
        <f>ContractorName</f>
        <v>0</v>
      </c>
      <c r="G38" s="205"/>
      <c r="H38" s="205"/>
      <c r="I38" s="205"/>
      <c r="J38" s="205"/>
      <c r="K38" s="205"/>
      <c r="L38" s="71"/>
      <c r="M38" s="65" t="s">
        <v>57</v>
      </c>
      <c r="N38" s="71"/>
      <c r="O38" s="71"/>
      <c r="P38" s="65"/>
      <c r="Q38" s="276">
        <f>ContractNumber</f>
        <v>0</v>
      </c>
      <c r="R38" s="205"/>
      <c r="S38" s="205"/>
      <c r="T38" s="205"/>
      <c r="U38" s="65"/>
      <c r="V38" s="342" t="s">
        <v>180</v>
      </c>
      <c r="W38" s="184"/>
      <c r="X38" s="184"/>
      <c r="Y38" s="184"/>
      <c r="Z38" s="65"/>
      <c r="AA38" s="65"/>
      <c r="AB38" s="65"/>
      <c r="AC38" s="65"/>
      <c r="AD38" s="65"/>
      <c r="AE38" s="65"/>
      <c r="AF38" s="65"/>
      <c r="AG38" s="65"/>
      <c r="AH38" s="65"/>
      <c r="AI38" s="65"/>
      <c r="AJ38" s="65"/>
      <c r="AK38" s="65"/>
      <c r="AL38" s="65"/>
      <c r="AM38" s="65"/>
      <c r="AN38" s="65"/>
    </row>
    <row r="39" spans="1:40" ht="17.25" customHeight="1" x14ac:dyDescent="0.25">
      <c r="A39" s="198" t="s">
        <v>112</v>
      </c>
      <c r="B39" s="184"/>
      <c r="C39" s="184"/>
      <c r="D39" s="184"/>
      <c r="E39" s="184"/>
      <c r="F39" s="283">
        <f>ProjectName1</f>
        <v>0</v>
      </c>
      <c r="G39" s="239"/>
      <c r="H39" s="239"/>
      <c r="I39" s="239"/>
      <c r="J39" s="239"/>
      <c r="K39" s="239"/>
      <c r="L39" s="65"/>
      <c r="M39" s="198"/>
      <c r="N39" s="184"/>
      <c r="O39" s="65"/>
      <c r="P39" s="198"/>
      <c r="Q39" s="184"/>
      <c r="R39" s="184"/>
      <c r="S39" s="184"/>
      <c r="T39" s="184"/>
      <c r="U39" s="65"/>
      <c r="V39" s="185" t="s">
        <v>160</v>
      </c>
      <c r="W39" s="186"/>
      <c r="X39" s="186"/>
      <c r="Y39" s="186"/>
      <c r="Z39" s="65"/>
      <c r="AA39" s="65"/>
      <c r="AB39" s="65"/>
      <c r="AC39" s="65"/>
      <c r="AD39" s="65"/>
      <c r="AE39" s="65"/>
      <c r="AF39" s="65"/>
      <c r="AG39" s="65"/>
      <c r="AH39" s="65"/>
      <c r="AI39" s="65"/>
      <c r="AJ39" s="65"/>
      <c r="AK39" s="65"/>
      <c r="AL39" s="65"/>
      <c r="AM39" s="65"/>
      <c r="AN39" s="65"/>
    </row>
    <row r="40" spans="1:40" ht="17.25" customHeight="1" x14ac:dyDescent="0.2">
      <c r="A40" s="198"/>
      <c r="B40" s="184"/>
      <c r="C40" s="184"/>
      <c r="D40" s="184"/>
      <c r="E40" s="184"/>
      <c r="F40" s="205">
        <f>ProjectName2</f>
        <v>0</v>
      </c>
      <c r="G40" s="205"/>
      <c r="H40" s="205"/>
      <c r="I40" s="205"/>
      <c r="J40" s="205"/>
      <c r="K40" s="205"/>
      <c r="L40" s="71"/>
      <c r="M40" s="65" t="s">
        <v>58</v>
      </c>
      <c r="N40" s="71"/>
      <c r="O40" s="71"/>
      <c r="P40" s="65"/>
      <c r="Q40" s="276">
        <f>AlternateNumber</f>
        <v>0</v>
      </c>
      <c r="R40" s="205"/>
      <c r="S40" s="205"/>
      <c r="T40" s="205"/>
      <c r="U40" s="65"/>
      <c r="V40" s="100" t="s">
        <v>59</v>
      </c>
      <c r="W40" s="65"/>
      <c r="X40" s="204">
        <f>RequestNumber</f>
        <v>0</v>
      </c>
      <c r="Y40" s="205"/>
      <c r="Z40" s="65"/>
      <c r="AA40" s="65"/>
      <c r="AB40" s="65"/>
      <c r="AC40" s="65"/>
      <c r="AD40" s="65"/>
      <c r="AE40" s="65"/>
      <c r="AF40" s="65"/>
      <c r="AG40" s="65"/>
      <c r="AH40" s="65"/>
      <c r="AI40" s="65"/>
      <c r="AJ40" s="65"/>
      <c r="AK40" s="65"/>
      <c r="AL40" s="65"/>
      <c r="AM40" s="65"/>
      <c r="AN40" s="65"/>
    </row>
    <row r="41" spans="1:40" ht="17.25" customHeight="1" x14ac:dyDescent="0.2">
      <c r="A41" s="65" t="s">
        <v>114</v>
      </c>
      <c r="B41" s="71"/>
      <c r="C41" s="71"/>
      <c r="D41" s="71"/>
      <c r="E41" s="71"/>
      <c r="F41" s="283">
        <f>ProjectLocation</f>
        <v>0</v>
      </c>
      <c r="G41" s="239"/>
      <c r="H41" s="239"/>
      <c r="I41" s="239"/>
      <c r="J41" s="239"/>
      <c r="K41" s="239"/>
      <c r="L41" s="208"/>
      <c r="M41" s="184"/>
      <c r="N41" s="184"/>
      <c r="O41" s="184"/>
      <c r="P41" s="184"/>
      <c r="Q41" s="184"/>
      <c r="R41" s="184"/>
      <c r="S41" s="184"/>
      <c r="T41" s="184"/>
      <c r="U41" s="184"/>
      <c r="V41" s="65" t="s">
        <v>61</v>
      </c>
      <c r="W41" s="77">
        <f>W7+1</f>
        <v>3</v>
      </c>
      <c r="X41" s="43" t="s">
        <v>115</v>
      </c>
      <c r="Y41" s="72">
        <f>LastPage</f>
        <v>1</v>
      </c>
      <c r="Z41" s="65">
        <f>Z7+1</f>
        <v>2</v>
      </c>
      <c r="AA41" s="65"/>
      <c r="AB41" s="65"/>
      <c r="AC41" s="65"/>
      <c r="AD41" s="65"/>
      <c r="AE41" s="65"/>
      <c r="AF41" s="65"/>
      <c r="AG41" s="65"/>
      <c r="AH41" s="65"/>
      <c r="AI41" s="65"/>
      <c r="AJ41" s="65"/>
      <c r="AK41" s="65"/>
      <c r="AL41" s="65"/>
      <c r="AM41" s="65"/>
      <c r="AN41" s="65"/>
    </row>
    <row r="42" spans="1:40" ht="13.5" customHeight="1" x14ac:dyDescent="0.2">
      <c r="A42" s="344" t="s">
        <v>190</v>
      </c>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65"/>
      <c r="AA42" s="65"/>
      <c r="AB42" s="65"/>
      <c r="AC42" s="65"/>
      <c r="AD42" s="65"/>
      <c r="AE42" s="65"/>
      <c r="AF42" s="65"/>
      <c r="AG42" s="65"/>
      <c r="AH42" s="65"/>
      <c r="AI42" s="65"/>
      <c r="AJ42" s="65"/>
      <c r="AK42" s="65"/>
      <c r="AL42" s="65"/>
      <c r="AM42" s="65"/>
      <c r="AN42" s="65"/>
    </row>
    <row r="43" spans="1:40" ht="12.75" customHeight="1" x14ac:dyDescent="0.2">
      <c r="A43" s="80"/>
      <c r="B43" s="43"/>
      <c r="C43" s="343" t="s">
        <v>116</v>
      </c>
      <c r="D43" s="191"/>
      <c r="E43" s="287"/>
      <c r="F43" s="326" t="s">
        <v>121</v>
      </c>
      <c r="G43" s="191"/>
      <c r="H43" s="287"/>
      <c r="I43" s="274" t="s">
        <v>161</v>
      </c>
      <c r="J43" s="265"/>
      <c r="K43" s="265"/>
      <c r="L43" s="265"/>
      <c r="M43" s="265"/>
      <c r="N43" s="275"/>
      <c r="O43" s="48"/>
      <c r="P43" s="274" t="s">
        <v>118</v>
      </c>
      <c r="Q43" s="265"/>
      <c r="R43" s="265"/>
      <c r="S43" s="265"/>
      <c r="T43" s="265"/>
      <c r="U43" s="265"/>
      <c r="V43" s="265"/>
      <c r="W43" s="265"/>
      <c r="X43" s="265"/>
      <c r="Y43" s="275"/>
      <c r="Z43" s="65"/>
      <c r="AA43" s="65"/>
      <c r="AB43" s="310" t="s">
        <v>162</v>
      </c>
      <c r="AC43" s="191"/>
      <c r="AD43" s="311"/>
      <c r="AE43" s="65"/>
      <c r="AF43" s="65"/>
      <c r="AG43" s="65"/>
      <c r="AH43" s="65"/>
      <c r="AI43" s="65"/>
      <c r="AJ43" s="65"/>
      <c r="AK43" s="65"/>
      <c r="AL43" s="65"/>
      <c r="AM43" s="65"/>
      <c r="AN43" s="65"/>
    </row>
    <row r="44" spans="1:40" ht="12.75" customHeight="1" x14ac:dyDescent="0.2">
      <c r="A44" s="49" t="s">
        <v>119</v>
      </c>
      <c r="B44" s="116" t="s">
        <v>120</v>
      </c>
      <c r="C44" s="340"/>
      <c r="D44" s="205"/>
      <c r="E44" s="261"/>
      <c r="F44" s="340"/>
      <c r="G44" s="205"/>
      <c r="H44" s="261"/>
      <c r="I44" s="284" t="s">
        <v>122</v>
      </c>
      <c r="J44" s="263"/>
      <c r="K44" s="284" t="s">
        <v>123</v>
      </c>
      <c r="L44" s="263"/>
      <c r="M44" s="284" t="s">
        <v>124</v>
      </c>
      <c r="N44" s="263"/>
      <c r="O44" s="84"/>
      <c r="P44" s="273" t="s">
        <v>125</v>
      </c>
      <c r="Q44" s="263"/>
      <c r="R44" s="273" t="s">
        <v>126</v>
      </c>
      <c r="S44" s="239"/>
      <c r="T44" s="239"/>
      <c r="U44" s="263"/>
      <c r="V44" s="273" t="s">
        <v>127</v>
      </c>
      <c r="W44" s="263"/>
      <c r="X44" s="273" t="s">
        <v>128</v>
      </c>
      <c r="Y44" s="263"/>
      <c r="Z44" s="65"/>
      <c r="AA44" s="65"/>
      <c r="AB44" s="312"/>
      <c r="AC44" s="205"/>
      <c r="AD44" s="313"/>
      <c r="AE44" s="65"/>
      <c r="AF44" s="65"/>
      <c r="AG44" s="65"/>
      <c r="AH44" s="65"/>
      <c r="AI44" s="65"/>
      <c r="AJ44" s="65"/>
      <c r="AK44" s="65"/>
      <c r="AL44" s="65"/>
      <c r="AM44" s="65"/>
      <c r="AN44" s="65"/>
    </row>
    <row r="45" spans="1:40" ht="25.5" customHeight="1" x14ac:dyDescent="0.2">
      <c r="A45" s="117" t="s">
        <v>182</v>
      </c>
      <c r="B45" s="83" t="s">
        <v>131</v>
      </c>
      <c r="C45" s="273" t="s">
        <v>132</v>
      </c>
      <c r="D45" s="239"/>
      <c r="E45" s="263"/>
      <c r="F45" s="322" t="s">
        <v>176</v>
      </c>
      <c r="G45" s="239"/>
      <c r="H45" s="263"/>
      <c r="I45" s="271" t="s">
        <v>183</v>
      </c>
      <c r="J45" s="205"/>
      <c r="K45" s="327" t="s">
        <v>184</v>
      </c>
      <c r="L45" s="205"/>
      <c r="M45" s="327" t="s">
        <v>185</v>
      </c>
      <c r="N45" s="261"/>
      <c r="O45" s="85"/>
      <c r="P45" s="271" t="s">
        <v>186</v>
      </c>
      <c r="Q45" s="205"/>
      <c r="R45" s="327" t="s">
        <v>187</v>
      </c>
      <c r="S45" s="205"/>
      <c r="T45" s="205"/>
      <c r="U45" s="205"/>
      <c r="V45" s="327" t="s">
        <v>188</v>
      </c>
      <c r="W45" s="205"/>
      <c r="X45" s="327" t="s">
        <v>189</v>
      </c>
      <c r="Y45" s="261"/>
      <c r="Z45" s="65"/>
      <c r="AA45" s="65"/>
      <c r="AB45" s="86" t="s">
        <v>170</v>
      </c>
      <c r="AC45" s="87" t="s">
        <v>171</v>
      </c>
      <c r="AD45" s="88" t="s">
        <v>172</v>
      </c>
      <c r="AE45" s="65"/>
      <c r="AF45" s="65"/>
      <c r="AG45" s="65"/>
      <c r="AH45" s="65"/>
      <c r="AI45" s="65"/>
      <c r="AJ45" s="65"/>
      <c r="AK45" s="65"/>
      <c r="AL45" s="65"/>
      <c r="AM45" s="65"/>
      <c r="AN45" s="65"/>
    </row>
    <row r="46" spans="1:40" ht="12.75" customHeight="1" x14ac:dyDescent="0.2">
      <c r="A46" s="103">
        <f>'D - Change Order Summary'!A46</f>
        <v>0</v>
      </c>
      <c r="B46" s="77">
        <f>'D - Change Order Summary'!B46</f>
        <v>0</v>
      </c>
      <c r="C46" s="336">
        <f>'D - Change Order Summary'!C46</f>
        <v>0</v>
      </c>
      <c r="D46" s="239"/>
      <c r="E46" s="263"/>
      <c r="F46" s="337">
        <f>'D - Change Order Summary'!D46</f>
        <v>0</v>
      </c>
      <c r="G46" s="239"/>
      <c r="H46" s="263"/>
      <c r="I46" s="305"/>
      <c r="J46" s="231"/>
      <c r="K46" s="305"/>
      <c r="L46" s="231"/>
      <c r="M46" s="280">
        <f t="shared" ref="M46:M69" si="3">I46+K46</f>
        <v>0</v>
      </c>
      <c r="N46" s="263"/>
      <c r="O46" s="118"/>
      <c r="P46" s="314">
        <f>IF(AB46=0,0,('D - Change Order Summary'!H46*AB46)-I46)</f>
        <v>0</v>
      </c>
      <c r="Q46" s="315"/>
      <c r="R46" s="278">
        <f>IF(AC46=0,0,('D - Change Order Summary'!J46*AC46)-K46)</f>
        <v>0</v>
      </c>
      <c r="S46" s="230"/>
      <c r="T46" s="230"/>
      <c r="U46" s="231"/>
      <c r="V46" s="280">
        <f t="shared" ref="V46:V69" si="4">I46+P46</f>
        <v>0</v>
      </c>
      <c r="W46" s="263"/>
      <c r="X46" s="280">
        <f t="shared" ref="X46:X69" si="5">K46+R46</f>
        <v>0</v>
      </c>
      <c r="Y46" s="263"/>
      <c r="Z46" s="65"/>
      <c r="AA46" s="65"/>
      <c r="AB46" s="6"/>
      <c r="AC46" s="11"/>
      <c r="AD46" s="91">
        <f>'D - Change Order Summary'!R46</f>
        <v>0</v>
      </c>
      <c r="AE46" s="65"/>
      <c r="AF46" s="65"/>
      <c r="AG46" s="65"/>
      <c r="AH46" s="65"/>
      <c r="AI46" s="65"/>
      <c r="AJ46" s="65"/>
      <c r="AK46" s="65"/>
      <c r="AL46" s="65"/>
      <c r="AM46" s="65"/>
      <c r="AN46" s="65"/>
    </row>
    <row r="47" spans="1:40" ht="12.75" customHeight="1" x14ac:dyDescent="0.2">
      <c r="A47" s="103">
        <f>'D - Change Order Summary'!A47</f>
        <v>0</v>
      </c>
      <c r="B47" s="77">
        <f>'D - Change Order Summary'!B47</f>
        <v>0</v>
      </c>
      <c r="C47" s="336">
        <f>'D - Change Order Summary'!C47</f>
        <v>0</v>
      </c>
      <c r="D47" s="239"/>
      <c r="E47" s="263"/>
      <c r="F47" s="337">
        <f>'D - Change Order Summary'!D47</f>
        <v>0</v>
      </c>
      <c r="G47" s="239"/>
      <c r="H47" s="263"/>
      <c r="I47" s="305"/>
      <c r="J47" s="231"/>
      <c r="K47" s="305"/>
      <c r="L47" s="231"/>
      <c r="M47" s="280">
        <f t="shared" si="3"/>
        <v>0</v>
      </c>
      <c r="N47" s="263"/>
      <c r="O47" s="118"/>
      <c r="P47" s="314">
        <f>IF(AB47=0,0,('D - Change Order Summary'!H47*AB47)-I47)</f>
        <v>0</v>
      </c>
      <c r="Q47" s="315"/>
      <c r="R47" s="278">
        <f>IF(AC47=0,0,('D - Change Order Summary'!J47*AC47)-K47)</f>
        <v>0</v>
      </c>
      <c r="S47" s="230"/>
      <c r="T47" s="230"/>
      <c r="U47" s="231"/>
      <c r="V47" s="280">
        <f t="shared" si="4"/>
        <v>0</v>
      </c>
      <c r="W47" s="263"/>
      <c r="X47" s="280">
        <f t="shared" si="5"/>
        <v>0</v>
      </c>
      <c r="Y47" s="263"/>
      <c r="Z47" s="65"/>
      <c r="AA47" s="65"/>
      <c r="AB47" s="6"/>
      <c r="AC47" s="11"/>
      <c r="AD47" s="91">
        <f>'D - Change Order Summary'!R47</f>
        <v>0</v>
      </c>
      <c r="AE47" s="65"/>
      <c r="AF47" s="65"/>
      <c r="AG47" s="65"/>
      <c r="AH47" s="65"/>
      <c r="AI47" s="65"/>
      <c r="AJ47" s="65"/>
      <c r="AK47" s="65"/>
      <c r="AL47" s="65"/>
      <c r="AM47" s="65"/>
      <c r="AN47" s="65"/>
    </row>
    <row r="48" spans="1:40" ht="12.75" customHeight="1" x14ac:dyDescent="0.2">
      <c r="A48" s="103">
        <f>'D - Change Order Summary'!A48</f>
        <v>0</v>
      </c>
      <c r="B48" s="77">
        <f>'D - Change Order Summary'!B48</f>
        <v>0</v>
      </c>
      <c r="C48" s="336">
        <f>'D - Change Order Summary'!C48</f>
        <v>0</v>
      </c>
      <c r="D48" s="239"/>
      <c r="E48" s="263"/>
      <c r="F48" s="337">
        <f>'D - Change Order Summary'!D48</f>
        <v>0</v>
      </c>
      <c r="G48" s="239"/>
      <c r="H48" s="263"/>
      <c r="I48" s="305"/>
      <c r="J48" s="231"/>
      <c r="K48" s="305"/>
      <c r="L48" s="231"/>
      <c r="M48" s="280">
        <f t="shared" si="3"/>
        <v>0</v>
      </c>
      <c r="N48" s="263"/>
      <c r="O48" s="118"/>
      <c r="P48" s="314">
        <f>IF(AB48=0,0,('D - Change Order Summary'!H48*AB48)-I48)</f>
        <v>0</v>
      </c>
      <c r="Q48" s="315"/>
      <c r="R48" s="278">
        <f>IF(AC48=0,0,('D - Change Order Summary'!J48*AC48)-K48)</f>
        <v>0</v>
      </c>
      <c r="S48" s="230"/>
      <c r="T48" s="230"/>
      <c r="U48" s="231"/>
      <c r="V48" s="280">
        <f t="shared" si="4"/>
        <v>0</v>
      </c>
      <c r="W48" s="263"/>
      <c r="X48" s="280">
        <f t="shared" si="5"/>
        <v>0</v>
      </c>
      <c r="Y48" s="263"/>
      <c r="Z48" s="65"/>
      <c r="AA48" s="65"/>
      <c r="AB48" s="6"/>
      <c r="AC48" s="11"/>
      <c r="AD48" s="91">
        <f>'D - Change Order Summary'!R48</f>
        <v>0</v>
      </c>
      <c r="AE48" s="65"/>
      <c r="AF48" s="65"/>
      <c r="AG48" s="65"/>
      <c r="AH48" s="65"/>
      <c r="AI48" s="65"/>
      <c r="AJ48" s="65"/>
      <c r="AK48" s="65"/>
      <c r="AL48" s="65"/>
      <c r="AM48" s="65"/>
      <c r="AN48" s="65"/>
    </row>
    <row r="49" spans="1:40" ht="12.75" customHeight="1" x14ac:dyDescent="0.2">
      <c r="A49" s="103">
        <f>'D - Change Order Summary'!A49</f>
        <v>0</v>
      </c>
      <c r="B49" s="77">
        <f>'D - Change Order Summary'!B49</f>
        <v>0</v>
      </c>
      <c r="C49" s="336">
        <f>'D - Change Order Summary'!C49</f>
        <v>0</v>
      </c>
      <c r="D49" s="239"/>
      <c r="E49" s="263"/>
      <c r="F49" s="337">
        <f>'D - Change Order Summary'!D49</f>
        <v>0</v>
      </c>
      <c r="G49" s="239"/>
      <c r="H49" s="263"/>
      <c r="I49" s="305"/>
      <c r="J49" s="231"/>
      <c r="K49" s="305"/>
      <c r="L49" s="231"/>
      <c r="M49" s="280">
        <f t="shared" si="3"/>
        <v>0</v>
      </c>
      <c r="N49" s="263"/>
      <c r="O49" s="118"/>
      <c r="P49" s="314">
        <f>IF(AB49=0,0,('D - Change Order Summary'!H49*AB49)-I49)</f>
        <v>0</v>
      </c>
      <c r="Q49" s="315"/>
      <c r="R49" s="278">
        <f>IF(AC49=0,0,('D - Change Order Summary'!J49*AC49)-K49)</f>
        <v>0</v>
      </c>
      <c r="S49" s="230"/>
      <c r="T49" s="230"/>
      <c r="U49" s="231"/>
      <c r="V49" s="280">
        <f t="shared" si="4"/>
        <v>0</v>
      </c>
      <c r="W49" s="263"/>
      <c r="X49" s="280">
        <f t="shared" si="5"/>
        <v>0</v>
      </c>
      <c r="Y49" s="263"/>
      <c r="Z49" s="65"/>
      <c r="AA49" s="65"/>
      <c r="AB49" s="6"/>
      <c r="AC49" s="11"/>
      <c r="AD49" s="91">
        <f>'D - Change Order Summary'!R49</f>
        <v>0</v>
      </c>
      <c r="AE49" s="65"/>
      <c r="AF49" s="65"/>
      <c r="AG49" s="65"/>
      <c r="AH49" s="65"/>
      <c r="AI49" s="65"/>
      <c r="AJ49" s="65"/>
      <c r="AK49" s="65"/>
      <c r="AL49" s="65"/>
      <c r="AM49" s="65"/>
      <c r="AN49" s="65"/>
    </row>
    <row r="50" spans="1:40" ht="12.75" customHeight="1" x14ac:dyDescent="0.2">
      <c r="A50" s="103">
        <f>'D - Change Order Summary'!A50</f>
        <v>0</v>
      </c>
      <c r="B50" s="77">
        <f>'D - Change Order Summary'!B50</f>
        <v>0</v>
      </c>
      <c r="C50" s="336">
        <f>'D - Change Order Summary'!C50</f>
        <v>0</v>
      </c>
      <c r="D50" s="239"/>
      <c r="E50" s="263"/>
      <c r="F50" s="337">
        <f>'D - Change Order Summary'!D50</f>
        <v>0</v>
      </c>
      <c r="G50" s="239"/>
      <c r="H50" s="263"/>
      <c r="I50" s="305"/>
      <c r="J50" s="231"/>
      <c r="K50" s="305"/>
      <c r="L50" s="231"/>
      <c r="M50" s="280">
        <f t="shared" si="3"/>
        <v>0</v>
      </c>
      <c r="N50" s="263"/>
      <c r="O50" s="118"/>
      <c r="P50" s="314">
        <f>IF(AB50=0,0,('D - Change Order Summary'!H50*AB50)-I50)</f>
        <v>0</v>
      </c>
      <c r="Q50" s="315"/>
      <c r="R50" s="278">
        <f>IF(AC50=0,0,('D - Change Order Summary'!J50*AC50)-K50)</f>
        <v>0</v>
      </c>
      <c r="S50" s="230"/>
      <c r="T50" s="230"/>
      <c r="U50" s="231"/>
      <c r="V50" s="280">
        <f t="shared" si="4"/>
        <v>0</v>
      </c>
      <c r="W50" s="263"/>
      <c r="X50" s="280">
        <f t="shared" si="5"/>
        <v>0</v>
      </c>
      <c r="Y50" s="263"/>
      <c r="Z50" s="65"/>
      <c r="AA50" s="65"/>
      <c r="AB50" s="6"/>
      <c r="AC50" s="11"/>
      <c r="AD50" s="91">
        <f>'D - Change Order Summary'!R50</f>
        <v>0</v>
      </c>
      <c r="AE50" s="65"/>
      <c r="AF50" s="65"/>
      <c r="AG50" s="65"/>
      <c r="AH50" s="65"/>
      <c r="AI50" s="65"/>
      <c r="AJ50" s="65"/>
      <c r="AK50" s="65"/>
      <c r="AL50" s="65"/>
      <c r="AM50" s="65"/>
      <c r="AN50" s="65"/>
    </row>
    <row r="51" spans="1:40" ht="12.75" customHeight="1" x14ac:dyDescent="0.2">
      <c r="A51" s="103">
        <f>'D - Change Order Summary'!A51</f>
        <v>0</v>
      </c>
      <c r="B51" s="77">
        <f>'D - Change Order Summary'!B51</f>
        <v>0</v>
      </c>
      <c r="C51" s="336">
        <f>'D - Change Order Summary'!C51</f>
        <v>0</v>
      </c>
      <c r="D51" s="239"/>
      <c r="E51" s="263"/>
      <c r="F51" s="337">
        <f>'D - Change Order Summary'!D51</f>
        <v>0</v>
      </c>
      <c r="G51" s="239"/>
      <c r="H51" s="263"/>
      <c r="I51" s="305"/>
      <c r="J51" s="231"/>
      <c r="K51" s="305"/>
      <c r="L51" s="231"/>
      <c r="M51" s="280">
        <f t="shared" si="3"/>
        <v>0</v>
      </c>
      <c r="N51" s="263"/>
      <c r="O51" s="118"/>
      <c r="P51" s="314">
        <f>IF(AB51=0,0,('D - Change Order Summary'!H51*AB51)-I51)</f>
        <v>0</v>
      </c>
      <c r="Q51" s="315"/>
      <c r="R51" s="278">
        <f>IF(AC51=0,0,('D - Change Order Summary'!J51*AC51)-K51)</f>
        <v>0</v>
      </c>
      <c r="S51" s="230"/>
      <c r="T51" s="230"/>
      <c r="U51" s="231"/>
      <c r="V51" s="280">
        <f t="shared" si="4"/>
        <v>0</v>
      </c>
      <c r="W51" s="263"/>
      <c r="X51" s="280">
        <f t="shared" si="5"/>
        <v>0</v>
      </c>
      <c r="Y51" s="263"/>
      <c r="Z51" s="65"/>
      <c r="AA51" s="65"/>
      <c r="AB51" s="6"/>
      <c r="AC51" s="11"/>
      <c r="AD51" s="91">
        <f>'D - Change Order Summary'!R51</f>
        <v>0</v>
      </c>
      <c r="AE51" s="65"/>
      <c r="AF51" s="65"/>
      <c r="AG51" s="65"/>
      <c r="AH51" s="65"/>
      <c r="AI51" s="65"/>
      <c r="AJ51" s="65"/>
      <c r="AK51" s="65"/>
      <c r="AL51" s="65"/>
      <c r="AM51" s="65"/>
      <c r="AN51" s="65"/>
    </row>
    <row r="52" spans="1:40" ht="12.75" customHeight="1" x14ac:dyDescent="0.2">
      <c r="A52" s="103">
        <f>'D - Change Order Summary'!A52</f>
        <v>0</v>
      </c>
      <c r="B52" s="77">
        <f>'D - Change Order Summary'!B52</f>
        <v>0</v>
      </c>
      <c r="C52" s="336">
        <f>'D - Change Order Summary'!C52</f>
        <v>0</v>
      </c>
      <c r="D52" s="239"/>
      <c r="E52" s="263"/>
      <c r="F52" s="337">
        <f>'D - Change Order Summary'!D52</f>
        <v>0</v>
      </c>
      <c r="G52" s="239"/>
      <c r="H52" s="263"/>
      <c r="I52" s="305"/>
      <c r="J52" s="231"/>
      <c r="K52" s="305"/>
      <c r="L52" s="231"/>
      <c r="M52" s="280">
        <f t="shared" si="3"/>
        <v>0</v>
      </c>
      <c r="N52" s="263"/>
      <c r="O52" s="118"/>
      <c r="P52" s="314">
        <f>IF(AB52=0,0,('D - Change Order Summary'!H52*AB52)-I52)</f>
        <v>0</v>
      </c>
      <c r="Q52" s="315"/>
      <c r="R52" s="278">
        <f>IF(AC52=0,0,('D - Change Order Summary'!J52*AC52)-K52)</f>
        <v>0</v>
      </c>
      <c r="S52" s="230"/>
      <c r="T52" s="230"/>
      <c r="U52" s="231"/>
      <c r="V52" s="280">
        <f t="shared" si="4"/>
        <v>0</v>
      </c>
      <c r="W52" s="263"/>
      <c r="X52" s="280">
        <f t="shared" si="5"/>
        <v>0</v>
      </c>
      <c r="Y52" s="263"/>
      <c r="Z52" s="65"/>
      <c r="AA52" s="65"/>
      <c r="AB52" s="6"/>
      <c r="AC52" s="11"/>
      <c r="AD52" s="91">
        <f>'D - Change Order Summary'!R52</f>
        <v>0</v>
      </c>
      <c r="AE52" s="65"/>
      <c r="AF52" s="65"/>
      <c r="AG52" s="65"/>
      <c r="AH52" s="65"/>
      <c r="AI52" s="65"/>
      <c r="AJ52" s="65"/>
      <c r="AK52" s="65"/>
      <c r="AL52" s="65"/>
      <c r="AM52" s="65"/>
      <c r="AN52" s="65"/>
    </row>
    <row r="53" spans="1:40" ht="12.75" customHeight="1" x14ac:dyDescent="0.2">
      <c r="A53" s="103">
        <f>'D - Change Order Summary'!A53</f>
        <v>0</v>
      </c>
      <c r="B53" s="77">
        <f>'D - Change Order Summary'!B53</f>
        <v>0</v>
      </c>
      <c r="C53" s="336">
        <f>'D - Change Order Summary'!C53</f>
        <v>0</v>
      </c>
      <c r="D53" s="239"/>
      <c r="E53" s="263"/>
      <c r="F53" s="337">
        <f>'D - Change Order Summary'!D53</f>
        <v>0</v>
      </c>
      <c r="G53" s="239"/>
      <c r="H53" s="263"/>
      <c r="I53" s="305"/>
      <c r="J53" s="231"/>
      <c r="K53" s="305"/>
      <c r="L53" s="231"/>
      <c r="M53" s="280">
        <f t="shared" si="3"/>
        <v>0</v>
      </c>
      <c r="N53" s="263"/>
      <c r="O53" s="118"/>
      <c r="P53" s="314">
        <f>IF(AB53=0,0,('D - Change Order Summary'!H53*AB53)-I53)</f>
        <v>0</v>
      </c>
      <c r="Q53" s="315"/>
      <c r="R53" s="278">
        <f>IF(AC53=0,0,('D - Change Order Summary'!J53*AC53)-K53)</f>
        <v>0</v>
      </c>
      <c r="S53" s="230"/>
      <c r="T53" s="230"/>
      <c r="U53" s="231"/>
      <c r="V53" s="280">
        <f t="shared" si="4"/>
        <v>0</v>
      </c>
      <c r="W53" s="263"/>
      <c r="X53" s="280">
        <f t="shared" si="5"/>
        <v>0</v>
      </c>
      <c r="Y53" s="263"/>
      <c r="Z53" s="65"/>
      <c r="AA53" s="65"/>
      <c r="AB53" s="6"/>
      <c r="AC53" s="11"/>
      <c r="AD53" s="91">
        <f>'D - Change Order Summary'!R53</f>
        <v>0</v>
      </c>
      <c r="AE53" s="65"/>
      <c r="AF53" s="65"/>
      <c r="AG53" s="65"/>
      <c r="AH53" s="65"/>
      <c r="AI53" s="65"/>
      <c r="AJ53" s="65"/>
      <c r="AK53" s="65"/>
      <c r="AL53" s="65"/>
      <c r="AM53" s="65"/>
      <c r="AN53" s="65"/>
    </row>
    <row r="54" spans="1:40" ht="12.75" customHeight="1" x14ac:dyDescent="0.2">
      <c r="A54" s="103">
        <f>'D - Change Order Summary'!A54</f>
        <v>0</v>
      </c>
      <c r="B54" s="77">
        <f>'D - Change Order Summary'!B54</f>
        <v>0</v>
      </c>
      <c r="C54" s="336">
        <f>'D - Change Order Summary'!C54</f>
        <v>0</v>
      </c>
      <c r="D54" s="239"/>
      <c r="E54" s="263"/>
      <c r="F54" s="337">
        <f>'D - Change Order Summary'!D54</f>
        <v>0</v>
      </c>
      <c r="G54" s="239"/>
      <c r="H54" s="263"/>
      <c r="I54" s="305"/>
      <c r="J54" s="231"/>
      <c r="K54" s="305"/>
      <c r="L54" s="231"/>
      <c r="M54" s="280">
        <f t="shared" si="3"/>
        <v>0</v>
      </c>
      <c r="N54" s="263"/>
      <c r="O54" s="118"/>
      <c r="P54" s="314">
        <f>IF(AB54=0,0,('D - Change Order Summary'!H54*AB54)-I54)</f>
        <v>0</v>
      </c>
      <c r="Q54" s="315"/>
      <c r="R54" s="278">
        <f>IF(AC54=0,0,('D - Change Order Summary'!J54*AC54)-K54)</f>
        <v>0</v>
      </c>
      <c r="S54" s="230"/>
      <c r="T54" s="230"/>
      <c r="U54" s="231"/>
      <c r="V54" s="280">
        <f t="shared" si="4"/>
        <v>0</v>
      </c>
      <c r="W54" s="263"/>
      <c r="X54" s="280">
        <f t="shared" si="5"/>
        <v>0</v>
      </c>
      <c r="Y54" s="263"/>
      <c r="Z54" s="65"/>
      <c r="AA54" s="65"/>
      <c r="AB54" s="6"/>
      <c r="AC54" s="11"/>
      <c r="AD54" s="91">
        <f>'D - Change Order Summary'!R54</f>
        <v>0</v>
      </c>
      <c r="AE54" s="65"/>
      <c r="AF54" s="65"/>
      <c r="AG54" s="65"/>
      <c r="AH54" s="65"/>
      <c r="AI54" s="65"/>
      <c r="AJ54" s="65"/>
      <c r="AK54" s="65"/>
      <c r="AL54" s="65"/>
      <c r="AM54" s="65"/>
      <c r="AN54" s="65"/>
    </row>
    <row r="55" spans="1:40" ht="12.75" customHeight="1" x14ac:dyDescent="0.2">
      <c r="A55" s="103">
        <f>'D - Change Order Summary'!A55</f>
        <v>0</v>
      </c>
      <c r="B55" s="77">
        <f>'D - Change Order Summary'!B55</f>
        <v>0</v>
      </c>
      <c r="C55" s="336">
        <f>'D - Change Order Summary'!C55</f>
        <v>0</v>
      </c>
      <c r="D55" s="239"/>
      <c r="E55" s="263"/>
      <c r="F55" s="337">
        <f>'D - Change Order Summary'!D55</f>
        <v>0</v>
      </c>
      <c r="G55" s="239"/>
      <c r="H55" s="263"/>
      <c r="I55" s="305"/>
      <c r="J55" s="231"/>
      <c r="K55" s="305"/>
      <c r="L55" s="231"/>
      <c r="M55" s="280">
        <f t="shared" si="3"/>
        <v>0</v>
      </c>
      <c r="N55" s="263"/>
      <c r="O55" s="118"/>
      <c r="P55" s="314">
        <f>IF(AB55=0,0,('D - Change Order Summary'!H55*AB55)-I55)</f>
        <v>0</v>
      </c>
      <c r="Q55" s="315"/>
      <c r="R55" s="278">
        <f>IF(AC55=0,0,('D - Change Order Summary'!J55*AC55)-K55)</f>
        <v>0</v>
      </c>
      <c r="S55" s="230"/>
      <c r="T55" s="230"/>
      <c r="U55" s="231"/>
      <c r="V55" s="280">
        <f t="shared" si="4"/>
        <v>0</v>
      </c>
      <c r="W55" s="263"/>
      <c r="X55" s="280">
        <f t="shared" si="5"/>
        <v>0</v>
      </c>
      <c r="Y55" s="263"/>
      <c r="Z55" s="65"/>
      <c r="AA55" s="65"/>
      <c r="AB55" s="6"/>
      <c r="AC55" s="11"/>
      <c r="AD55" s="91">
        <f>'D - Change Order Summary'!R55</f>
        <v>0</v>
      </c>
      <c r="AE55" s="65"/>
      <c r="AF55" s="65"/>
      <c r="AG55" s="65"/>
      <c r="AH55" s="65"/>
      <c r="AI55" s="65"/>
      <c r="AJ55" s="65"/>
      <c r="AK55" s="65"/>
      <c r="AL55" s="65"/>
      <c r="AM55" s="65"/>
      <c r="AN55" s="65"/>
    </row>
    <row r="56" spans="1:40" ht="12.75" customHeight="1" x14ac:dyDescent="0.2">
      <c r="A56" s="103">
        <f>'D - Change Order Summary'!A56</f>
        <v>0</v>
      </c>
      <c r="B56" s="77">
        <f>'D - Change Order Summary'!B56</f>
        <v>0</v>
      </c>
      <c r="C56" s="336">
        <f>'D - Change Order Summary'!C56</f>
        <v>0</v>
      </c>
      <c r="D56" s="239"/>
      <c r="E56" s="263"/>
      <c r="F56" s="337">
        <f>'D - Change Order Summary'!D56</f>
        <v>0</v>
      </c>
      <c r="G56" s="239"/>
      <c r="H56" s="263"/>
      <c r="I56" s="305"/>
      <c r="J56" s="231"/>
      <c r="K56" s="305"/>
      <c r="L56" s="231"/>
      <c r="M56" s="280">
        <f t="shared" si="3"/>
        <v>0</v>
      </c>
      <c r="N56" s="263"/>
      <c r="O56" s="118"/>
      <c r="P56" s="314">
        <f>IF(AB56=0,0,('D - Change Order Summary'!H56*AB56)-I56)</f>
        <v>0</v>
      </c>
      <c r="Q56" s="315"/>
      <c r="R56" s="278">
        <f>IF(AC56=0,0,('D - Change Order Summary'!J56*AC56)-K56)</f>
        <v>0</v>
      </c>
      <c r="S56" s="230"/>
      <c r="T56" s="230"/>
      <c r="U56" s="231"/>
      <c r="V56" s="280">
        <f t="shared" si="4"/>
        <v>0</v>
      </c>
      <c r="W56" s="263"/>
      <c r="X56" s="280">
        <f t="shared" si="5"/>
        <v>0</v>
      </c>
      <c r="Y56" s="263"/>
      <c r="Z56" s="65"/>
      <c r="AA56" s="65"/>
      <c r="AB56" s="6"/>
      <c r="AC56" s="11"/>
      <c r="AD56" s="91">
        <f>'D - Change Order Summary'!R56</f>
        <v>0</v>
      </c>
      <c r="AE56" s="65"/>
      <c r="AF56" s="65"/>
      <c r="AG56" s="65"/>
      <c r="AH56" s="65"/>
      <c r="AI56" s="65"/>
      <c r="AJ56" s="65"/>
      <c r="AK56" s="65"/>
      <c r="AL56" s="65"/>
      <c r="AM56" s="65"/>
      <c r="AN56" s="65"/>
    </row>
    <row r="57" spans="1:40" ht="12.75" customHeight="1" x14ac:dyDescent="0.2">
      <c r="A57" s="103">
        <f>'D - Change Order Summary'!A57</f>
        <v>0</v>
      </c>
      <c r="B57" s="77">
        <f>'D - Change Order Summary'!B57</f>
        <v>0</v>
      </c>
      <c r="C57" s="336">
        <f>'D - Change Order Summary'!C57</f>
        <v>0</v>
      </c>
      <c r="D57" s="239"/>
      <c r="E57" s="263"/>
      <c r="F57" s="337">
        <f>'D - Change Order Summary'!D57</f>
        <v>0</v>
      </c>
      <c r="G57" s="239"/>
      <c r="H57" s="263"/>
      <c r="I57" s="305"/>
      <c r="J57" s="231"/>
      <c r="K57" s="305"/>
      <c r="L57" s="231"/>
      <c r="M57" s="280">
        <f t="shared" si="3"/>
        <v>0</v>
      </c>
      <c r="N57" s="263"/>
      <c r="O57" s="118"/>
      <c r="P57" s="314">
        <f>IF(AB57=0,0,('D - Change Order Summary'!H57*AB57)-I57)</f>
        <v>0</v>
      </c>
      <c r="Q57" s="315"/>
      <c r="R57" s="278">
        <f>IF(AC57=0,0,('D - Change Order Summary'!J57*AC57)-K57)</f>
        <v>0</v>
      </c>
      <c r="S57" s="230"/>
      <c r="T57" s="230"/>
      <c r="U57" s="231"/>
      <c r="V57" s="280">
        <f t="shared" si="4"/>
        <v>0</v>
      </c>
      <c r="W57" s="263"/>
      <c r="X57" s="280">
        <f t="shared" si="5"/>
        <v>0</v>
      </c>
      <c r="Y57" s="263"/>
      <c r="Z57" s="65"/>
      <c r="AA57" s="65"/>
      <c r="AB57" s="6"/>
      <c r="AC57" s="11"/>
      <c r="AD57" s="91">
        <f>'D - Change Order Summary'!R57</f>
        <v>0</v>
      </c>
      <c r="AE57" s="65"/>
      <c r="AF57" s="65"/>
      <c r="AG57" s="65"/>
      <c r="AH57" s="65"/>
      <c r="AI57" s="65"/>
      <c r="AJ57" s="65"/>
      <c r="AK57" s="65"/>
      <c r="AL57" s="65"/>
      <c r="AM57" s="65"/>
      <c r="AN57" s="65"/>
    </row>
    <row r="58" spans="1:40" ht="12.75" customHeight="1" x14ac:dyDescent="0.2">
      <c r="A58" s="103">
        <f>'D - Change Order Summary'!A58</f>
        <v>0</v>
      </c>
      <c r="B58" s="77">
        <f>'D - Change Order Summary'!B58</f>
        <v>0</v>
      </c>
      <c r="C58" s="336">
        <f>'D - Change Order Summary'!C58</f>
        <v>0</v>
      </c>
      <c r="D58" s="239"/>
      <c r="E58" s="263"/>
      <c r="F58" s="337">
        <f>'D - Change Order Summary'!D58</f>
        <v>0</v>
      </c>
      <c r="G58" s="239"/>
      <c r="H58" s="263"/>
      <c r="I58" s="305"/>
      <c r="J58" s="231"/>
      <c r="K58" s="305"/>
      <c r="L58" s="231"/>
      <c r="M58" s="280">
        <f t="shared" si="3"/>
        <v>0</v>
      </c>
      <c r="N58" s="263"/>
      <c r="O58" s="118"/>
      <c r="P58" s="314">
        <f>IF(AB58=0,0,('D - Change Order Summary'!H58*AB58)-I58)</f>
        <v>0</v>
      </c>
      <c r="Q58" s="315"/>
      <c r="R58" s="278">
        <f>IF(AC58=0,0,('D - Change Order Summary'!J58*AC58)-K58)</f>
        <v>0</v>
      </c>
      <c r="S58" s="230"/>
      <c r="T58" s="230"/>
      <c r="U58" s="231"/>
      <c r="V58" s="280">
        <f t="shared" si="4"/>
        <v>0</v>
      </c>
      <c r="W58" s="263"/>
      <c r="X58" s="280">
        <f t="shared" si="5"/>
        <v>0</v>
      </c>
      <c r="Y58" s="263"/>
      <c r="Z58" s="65"/>
      <c r="AA58" s="65"/>
      <c r="AB58" s="6"/>
      <c r="AC58" s="11"/>
      <c r="AD58" s="91">
        <f>'D - Change Order Summary'!R58</f>
        <v>0</v>
      </c>
      <c r="AE58" s="65"/>
      <c r="AF58" s="65"/>
      <c r="AG58" s="65"/>
      <c r="AH58" s="65"/>
      <c r="AI58" s="65"/>
      <c r="AJ58" s="65"/>
      <c r="AK58" s="65"/>
      <c r="AL58" s="65"/>
      <c r="AM58" s="65"/>
      <c r="AN58" s="65"/>
    </row>
    <row r="59" spans="1:40" ht="12.75" customHeight="1" x14ac:dyDescent="0.2">
      <c r="A59" s="103">
        <f>'D - Change Order Summary'!A59</f>
        <v>0</v>
      </c>
      <c r="B59" s="77">
        <f>'D - Change Order Summary'!B59</f>
        <v>0</v>
      </c>
      <c r="C59" s="336">
        <f>'D - Change Order Summary'!C59</f>
        <v>0</v>
      </c>
      <c r="D59" s="239"/>
      <c r="E59" s="263"/>
      <c r="F59" s="337">
        <f>'D - Change Order Summary'!D59</f>
        <v>0</v>
      </c>
      <c r="G59" s="239"/>
      <c r="H59" s="263"/>
      <c r="I59" s="305"/>
      <c r="J59" s="231"/>
      <c r="K59" s="305"/>
      <c r="L59" s="231"/>
      <c r="M59" s="280">
        <f t="shared" si="3"/>
        <v>0</v>
      </c>
      <c r="N59" s="263"/>
      <c r="O59" s="118"/>
      <c r="P59" s="314">
        <f>IF(AB59=0,0,('D - Change Order Summary'!H59*AB59)-I59)</f>
        <v>0</v>
      </c>
      <c r="Q59" s="315"/>
      <c r="R59" s="278">
        <f>IF(AC59=0,0,('D - Change Order Summary'!J59*AC59)-K59)</f>
        <v>0</v>
      </c>
      <c r="S59" s="230"/>
      <c r="T59" s="230"/>
      <c r="U59" s="231"/>
      <c r="V59" s="280">
        <f t="shared" si="4"/>
        <v>0</v>
      </c>
      <c r="W59" s="263"/>
      <c r="X59" s="280">
        <f t="shared" si="5"/>
        <v>0</v>
      </c>
      <c r="Y59" s="263"/>
      <c r="Z59" s="65"/>
      <c r="AA59" s="65"/>
      <c r="AB59" s="6"/>
      <c r="AC59" s="11"/>
      <c r="AD59" s="91">
        <f>'D - Change Order Summary'!R59</f>
        <v>0</v>
      </c>
      <c r="AE59" s="65"/>
      <c r="AF59" s="65"/>
      <c r="AG59" s="65"/>
      <c r="AH59" s="65"/>
      <c r="AI59" s="65"/>
      <c r="AJ59" s="65"/>
      <c r="AK59" s="65"/>
      <c r="AL59" s="65"/>
      <c r="AM59" s="65"/>
      <c r="AN59" s="65"/>
    </row>
    <row r="60" spans="1:40" ht="12.75" customHeight="1" x14ac:dyDescent="0.2">
      <c r="A60" s="103">
        <f>'D - Change Order Summary'!A60</f>
        <v>0</v>
      </c>
      <c r="B60" s="77">
        <f>'D - Change Order Summary'!B60</f>
        <v>0</v>
      </c>
      <c r="C60" s="336">
        <f>'D - Change Order Summary'!C60</f>
        <v>0</v>
      </c>
      <c r="D60" s="239"/>
      <c r="E60" s="263"/>
      <c r="F60" s="337">
        <f>'D - Change Order Summary'!D60</f>
        <v>0</v>
      </c>
      <c r="G60" s="239"/>
      <c r="H60" s="263"/>
      <c r="I60" s="305"/>
      <c r="J60" s="231"/>
      <c r="K60" s="305"/>
      <c r="L60" s="231"/>
      <c r="M60" s="280">
        <f t="shared" si="3"/>
        <v>0</v>
      </c>
      <c r="N60" s="263"/>
      <c r="O60" s="118"/>
      <c r="P60" s="314">
        <f>IF(AB60=0,0,('D - Change Order Summary'!H60*AB60)-I60)</f>
        <v>0</v>
      </c>
      <c r="Q60" s="315"/>
      <c r="R60" s="278">
        <f>IF(AC60=0,0,('D - Change Order Summary'!J60*AC60)-K60)</f>
        <v>0</v>
      </c>
      <c r="S60" s="230"/>
      <c r="T60" s="230"/>
      <c r="U60" s="231"/>
      <c r="V60" s="280">
        <f t="shared" si="4"/>
        <v>0</v>
      </c>
      <c r="W60" s="263"/>
      <c r="X60" s="280">
        <f t="shared" si="5"/>
        <v>0</v>
      </c>
      <c r="Y60" s="263"/>
      <c r="Z60" s="65"/>
      <c r="AA60" s="65"/>
      <c r="AB60" s="6"/>
      <c r="AC60" s="11"/>
      <c r="AD60" s="91">
        <f>'D - Change Order Summary'!R60</f>
        <v>0</v>
      </c>
      <c r="AE60" s="65"/>
      <c r="AF60" s="65"/>
      <c r="AG60" s="65"/>
      <c r="AH60" s="65"/>
      <c r="AI60" s="65"/>
      <c r="AJ60" s="65"/>
      <c r="AK60" s="65"/>
      <c r="AL60" s="65"/>
      <c r="AM60" s="65"/>
      <c r="AN60" s="65"/>
    </row>
    <row r="61" spans="1:40" ht="12.75" customHeight="1" x14ac:dyDescent="0.2">
      <c r="A61" s="103">
        <f>'D - Change Order Summary'!A61</f>
        <v>0</v>
      </c>
      <c r="B61" s="77">
        <f>'D - Change Order Summary'!B61</f>
        <v>0</v>
      </c>
      <c r="C61" s="336">
        <f>'D - Change Order Summary'!C61</f>
        <v>0</v>
      </c>
      <c r="D61" s="239"/>
      <c r="E61" s="263"/>
      <c r="F61" s="337">
        <f>'D - Change Order Summary'!D61</f>
        <v>0</v>
      </c>
      <c r="G61" s="239"/>
      <c r="H61" s="263"/>
      <c r="I61" s="305"/>
      <c r="J61" s="231"/>
      <c r="K61" s="305"/>
      <c r="L61" s="231"/>
      <c r="M61" s="280">
        <f t="shared" si="3"/>
        <v>0</v>
      </c>
      <c r="N61" s="263"/>
      <c r="O61" s="118"/>
      <c r="P61" s="314">
        <f>IF(AB61=0,0,('D - Change Order Summary'!H61*AB61)-I61)</f>
        <v>0</v>
      </c>
      <c r="Q61" s="315"/>
      <c r="R61" s="278">
        <f>IF(AC61=0,0,('D - Change Order Summary'!J61*AC61)-K61)</f>
        <v>0</v>
      </c>
      <c r="S61" s="230"/>
      <c r="T61" s="230"/>
      <c r="U61" s="231"/>
      <c r="V61" s="280">
        <f t="shared" si="4"/>
        <v>0</v>
      </c>
      <c r="W61" s="263"/>
      <c r="X61" s="280">
        <f t="shared" si="5"/>
        <v>0</v>
      </c>
      <c r="Y61" s="263"/>
      <c r="Z61" s="65"/>
      <c r="AA61" s="65"/>
      <c r="AB61" s="6"/>
      <c r="AC61" s="11"/>
      <c r="AD61" s="91">
        <f>'D - Change Order Summary'!R61</f>
        <v>0</v>
      </c>
      <c r="AE61" s="65"/>
      <c r="AF61" s="65"/>
      <c r="AG61" s="65"/>
      <c r="AH61" s="65"/>
      <c r="AI61" s="65"/>
      <c r="AJ61" s="65"/>
      <c r="AK61" s="65"/>
      <c r="AL61" s="65"/>
      <c r="AM61" s="65"/>
      <c r="AN61" s="65"/>
    </row>
    <row r="62" spans="1:40" ht="12.75" customHeight="1" x14ac:dyDescent="0.2">
      <c r="A62" s="103">
        <f>'D - Change Order Summary'!A62</f>
        <v>0</v>
      </c>
      <c r="B62" s="77">
        <f>'D - Change Order Summary'!B62</f>
        <v>0</v>
      </c>
      <c r="C62" s="336">
        <f>'D - Change Order Summary'!C62</f>
        <v>0</v>
      </c>
      <c r="D62" s="239"/>
      <c r="E62" s="263"/>
      <c r="F62" s="337">
        <f>'D - Change Order Summary'!D62</f>
        <v>0</v>
      </c>
      <c r="G62" s="239"/>
      <c r="H62" s="263"/>
      <c r="I62" s="305"/>
      <c r="J62" s="231"/>
      <c r="K62" s="305"/>
      <c r="L62" s="231"/>
      <c r="M62" s="280">
        <f t="shared" si="3"/>
        <v>0</v>
      </c>
      <c r="N62" s="263"/>
      <c r="O62" s="118"/>
      <c r="P62" s="314">
        <f>IF(AB62=0,0,('D - Change Order Summary'!H62*AB62)-I62)</f>
        <v>0</v>
      </c>
      <c r="Q62" s="315"/>
      <c r="R62" s="278">
        <f>IF(AC62=0,0,('D - Change Order Summary'!J62*AC62)-K62)</f>
        <v>0</v>
      </c>
      <c r="S62" s="230"/>
      <c r="T62" s="230"/>
      <c r="U62" s="231"/>
      <c r="V62" s="280">
        <f t="shared" si="4"/>
        <v>0</v>
      </c>
      <c r="W62" s="263"/>
      <c r="X62" s="280">
        <f t="shared" si="5"/>
        <v>0</v>
      </c>
      <c r="Y62" s="263"/>
      <c r="Z62" s="65"/>
      <c r="AA62" s="65"/>
      <c r="AB62" s="6"/>
      <c r="AC62" s="11"/>
      <c r="AD62" s="91">
        <f>'D - Change Order Summary'!R62</f>
        <v>0</v>
      </c>
      <c r="AE62" s="65"/>
      <c r="AF62" s="65"/>
      <c r="AG62" s="65"/>
      <c r="AH62" s="65"/>
      <c r="AI62" s="65"/>
      <c r="AJ62" s="65"/>
      <c r="AK62" s="65"/>
      <c r="AL62" s="65"/>
      <c r="AM62" s="65"/>
      <c r="AN62" s="65"/>
    </row>
    <row r="63" spans="1:40" ht="12.75" customHeight="1" x14ac:dyDescent="0.2">
      <c r="A63" s="103">
        <f>'D - Change Order Summary'!A63</f>
        <v>0</v>
      </c>
      <c r="B63" s="77">
        <f>'D - Change Order Summary'!B63</f>
        <v>0</v>
      </c>
      <c r="C63" s="336">
        <f>'D - Change Order Summary'!C63</f>
        <v>0</v>
      </c>
      <c r="D63" s="239"/>
      <c r="E63" s="263"/>
      <c r="F63" s="337">
        <f>'D - Change Order Summary'!D63</f>
        <v>0</v>
      </c>
      <c r="G63" s="239"/>
      <c r="H63" s="263"/>
      <c r="I63" s="305"/>
      <c r="J63" s="231"/>
      <c r="K63" s="305"/>
      <c r="L63" s="231"/>
      <c r="M63" s="280">
        <f t="shared" si="3"/>
        <v>0</v>
      </c>
      <c r="N63" s="263"/>
      <c r="O63" s="118"/>
      <c r="P63" s="314">
        <f>IF(AB63=0,0,('D - Change Order Summary'!H63*AB63)-I63)</f>
        <v>0</v>
      </c>
      <c r="Q63" s="315"/>
      <c r="R63" s="278">
        <f>IF(AC63=0,0,('D - Change Order Summary'!J63*AC63)-K63)</f>
        <v>0</v>
      </c>
      <c r="S63" s="230"/>
      <c r="T63" s="230"/>
      <c r="U63" s="231"/>
      <c r="V63" s="280">
        <f t="shared" si="4"/>
        <v>0</v>
      </c>
      <c r="W63" s="263"/>
      <c r="X63" s="280">
        <f t="shared" si="5"/>
        <v>0</v>
      </c>
      <c r="Y63" s="263"/>
      <c r="Z63" s="65"/>
      <c r="AA63" s="65"/>
      <c r="AB63" s="6"/>
      <c r="AC63" s="11"/>
      <c r="AD63" s="91">
        <f>'D - Change Order Summary'!R63</f>
        <v>0</v>
      </c>
      <c r="AE63" s="65"/>
      <c r="AF63" s="65"/>
      <c r="AG63" s="65"/>
      <c r="AH63" s="65"/>
      <c r="AI63" s="65"/>
      <c r="AJ63" s="65"/>
      <c r="AK63" s="65"/>
      <c r="AL63" s="65"/>
      <c r="AM63" s="65"/>
      <c r="AN63" s="65"/>
    </row>
    <row r="64" spans="1:40" ht="12.75" customHeight="1" x14ac:dyDescent="0.2">
      <c r="A64" s="103">
        <f>'D - Change Order Summary'!A64</f>
        <v>0</v>
      </c>
      <c r="B64" s="77">
        <f>'D - Change Order Summary'!B64</f>
        <v>0</v>
      </c>
      <c r="C64" s="336">
        <f>'D - Change Order Summary'!C64</f>
        <v>0</v>
      </c>
      <c r="D64" s="239"/>
      <c r="E64" s="263"/>
      <c r="F64" s="337">
        <f>'D - Change Order Summary'!D64</f>
        <v>0</v>
      </c>
      <c r="G64" s="239"/>
      <c r="H64" s="263"/>
      <c r="I64" s="305"/>
      <c r="J64" s="231"/>
      <c r="K64" s="305"/>
      <c r="L64" s="231"/>
      <c r="M64" s="280">
        <f t="shared" si="3"/>
        <v>0</v>
      </c>
      <c r="N64" s="263"/>
      <c r="O64" s="118"/>
      <c r="P64" s="314">
        <f>IF(AB64=0,0,('D - Change Order Summary'!H64*AB64)-I64)</f>
        <v>0</v>
      </c>
      <c r="Q64" s="315"/>
      <c r="R64" s="278">
        <f>IF(AC64=0,0,('D - Change Order Summary'!J64*AC64)-K64)</f>
        <v>0</v>
      </c>
      <c r="S64" s="230"/>
      <c r="T64" s="230"/>
      <c r="U64" s="231"/>
      <c r="V64" s="280">
        <f t="shared" si="4"/>
        <v>0</v>
      </c>
      <c r="W64" s="263"/>
      <c r="X64" s="280">
        <f t="shared" si="5"/>
        <v>0</v>
      </c>
      <c r="Y64" s="263"/>
      <c r="Z64" s="65"/>
      <c r="AA64" s="65"/>
      <c r="AB64" s="6"/>
      <c r="AC64" s="11"/>
      <c r="AD64" s="91">
        <f>'D - Change Order Summary'!R64</f>
        <v>0</v>
      </c>
      <c r="AE64" s="65"/>
      <c r="AF64" s="65"/>
      <c r="AG64" s="65"/>
      <c r="AH64" s="65"/>
      <c r="AI64" s="65"/>
      <c r="AJ64" s="65"/>
      <c r="AK64" s="65"/>
      <c r="AL64" s="65"/>
      <c r="AM64" s="65"/>
      <c r="AN64" s="65"/>
    </row>
    <row r="65" spans="1:40" ht="12.75" customHeight="1" x14ac:dyDescent="0.2">
      <c r="A65" s="103">
        <f>'D - Change Order Summary'!A65</f>
        <v>0</v>
      </c>
      <c r="B65" s="77">
        <f>'D - Change Order Summary'!B65</f>
        <v>0</v>
      </c>
      <c r="C65" s="336">
        <f>'D - Change Order Summary'!C65</f>
        <v>0</v>
      </c>
      <c r="D65" s="239"/>
      <c r="E65" s="263"/>
      <c r="F65" s="337">
        <f>'D - Change Order Summary'!D65</f>
        <v>0</v>
      </c>
      <c r="G65" s="239"/>
      <c r="H65" s="263"/>
      <c r="I65" s="305"/>
      <c r="J65" s="231"/>
      <c r="K65" s="305"/>
      <c r="L65" s="231"/>
      <c r="M65" s="280">
        <f t="shared" si="3"/>
        <v>0</v>
      </c>
      <c r="N65" s="263"/>
      <c r="O65" s="118"/>
      <c r="P65" s="314">
        <f>IF(AB65=0,0,('D - Change Order Summary'!H65*AB65)-I65)</f>
        <v>0</v>
      </c>
      <c r="Q65" s="315"/>
      <c r="R65" s="278">
        <f>IF(AC65=0,0,('D - Change Order Summary'!J65*AC65)-K65)</f>
        <v>0</v>
      </c>
      <c r="S65" s="230"/>
      <c r="T65" s="230"/>
      <c r="U65" s="231"/>
      <c r="V65" s="280">
        <f t="shared" si="4"/>
        <v>0</v>
      </c>
      <c r="W65" s="263"/>
      <c r="X65" s="280">
        <f t="shared" si="5"/>
        <v>0</v>
      </c>
      <c r="Y65" s="263"/>
      <c r="Z65" s="65"/>
      <c r="AA65" s="65"/>
      <c r="AB65" s="6"/>
      <c r="AC65" s="11"/>
      <c r="AD65" s="91">
        <f>'D - Change Order Summary'!R65</f>
        <v>0</v>
      </c>
      <c r="AE65" s="65"/>
      <c r="AF65" s="65"/>
      <c r="AG65" s="65"/>
      <c r="AH65" s="65"/>
      <c r="AI65" s="65"/>
      <c r="AJ65" s="65"/>
      <c r="AK65" s="65"/>
      <c r="AL65" s="65"/>
      <c r="AM65" s="65"/>
      <c r="AN65" s="65"/>
    </row>
    <row r="66" spans="1:40" ht="12.75" customHeight="1" x14ac:dyDescent="0.2">
      <c r="A66" s="103">
        <f>'D - Change Order Summary'!A66</f>
        <v>0</v>
      </c>
      <c r="B66" s="77">
        <f>'D - Change Order Summary'!B66</f>
        <v>0</v>
      </c>
      <c r="C66" s="336">
        <f>'D - Change Order Summary'!C66</f>
        <v>0</v>
      </c>
      <c r="D66" s="239"/>
      <c r="E66" s="263"/>
      <c r="F66" s="337">
        <f>'D - Change Order Summary'!D66</f>
        <v>0</v>
      </c>
      <c r="G66" s="239"/>
      <c r="H66" s="263"/>
      <c r="I66" s="305"/>
      <c r="J66" s="231"/>
      <c r="K66" s="305"/>
      <c r="L66" s="231"/>
      <c r="M66" s="280">
        <f t="shared" si="3"/>
        <v>0</v>
      </c>
      <c r="N66" s="263"/>
      <c r="O66" s="118"/>
      <c r="P66" s="314">
        <f>IF(AB66=0,0,('D - Change Order Summary'!H66*AB66)-I66)</f>
        <v>0</v>
      </c>
      <c r="Q66" s="315"/>
      <c r="R66" s="278">
        <f>IF(AC66=0,0,('D - Change Order Summary'!J66*AC66)-K66)</f>
        <v>0</v>
      </c>
      <c r="S66" s="230"/>
      <c r="T66" s="230"/>
      <c r="U66" s="231"/>
      <c r="V66" s="280">
        <f t="shared" si="4"/>
        <v>0</v>
      </c>
      <c r="W66" s="263"/>
      <c r="X66" s="280">
        <f t="shared" si="5"/>
        <v>0</v>
      </c>
      <c r="Y66" s="263"/>
      <c r="Z66" s="65"/>
      <c r="AA66" s="65"/>
      <c r="AB66" s="6"/>
      <c r="AC66" s="11"/>
      <c r="AD66" s="91">
        <f>'D - Change Order Summary'!R66</f>
        <v>0</v>
      </c>
      <c r="AE66" s="65"/>
      <c r="AF66" s="65"/>
      <c r="AG66" s="65"/>
      <c r="AH66" s="65"/>
      <c r="AI66" s="65"/>
      <c r="AJ66" s="65"/>
      <c r="AK66" s="65"/>
      <c r="AL66" s="65"/>
      <c r="AM66" s="65"/>
      <c r="AN66" s="65"/>
    </row>
    <row r="67" spans="1:40" ht="12.75" customHeight="1" x14ac:dyDescent="0.2">
      <c r="A67" s="103">
        <f>'D - Change Order Summary'!A67</f>
        <v>0</v>
      </c>
      <c r="B67" s="77">
        <f>'D - Change Order Summary'!B67</f>
        <v>0</v>
      </c>
      <c r="C67" s="336">
        <f>'D - Change Order Summary'!C67</f>
        <v>0</v>
      </c>
      <c r="D67" s="239"/>
      <c r="E67" s="263"/>
      <c r="F67" s="337">
        <f>'D - Change Order Summary'!D67</f>
        <v>0</v>
      </c>
      <c r="G67" s="239"/>
      <c r="H67" s="263"/>
      <c r="I67" s="305"/>
      <c r="J67" s="231"/>
      <c r="K67" s="305"/>
      <c r="L67" s="231"/>
      <c r="M67" s="280">
        <f t="shared" si="3"/>
        <v>0</v>
      </c>
      <c r="N67" s="263"/>
      <c r="O67" s="118"/>
      <c r="P67" s="314">
        <f>IF(AB67=0,0,('D - Change Order Summary'!H67*AB67)-I67)</f>
        <v>0</v>
      </c>
      <c r="Q67" s="315"/>
      <c r="R67" s="278">
        <f>IF(AC67=0,0,('D - Change Order Summary'!J67*AC67)-K67)</f>
        <v>0</v>
      </c>
      <c r="S67" s="230"/>
      <c r="T67" s="230"/>
      <c r="U67" s="231"/>
      <c r="V67" s="280">
        <f t="shared" si="4"/>
        <v>0</v>
      </c>
      <c r="W67" s="263"/>
      <c r="X67" s="280">
        <f t="shared" si="5"/>
        <v>0</v>
      </c>
      <c r="Y67" s="263"/>
      <c r="Z67" s="65"/>
      <c r="AA67" s="65"/>
      <c r="AB67" s="6"/>
      <c r="AC67" s="11"/>
      <c r="AD67" s="91">
        <f>'D - Change Order Summary'!R67</f>
        <v>0</v>
      </c>
      <c r="AE67" s="65"/>
      <c r="AF67" s="65"/>
      <c r="AG67" s="65"/>
      <c r="AH67" s="65"/>
      <c r="AI67" s="65"/>
      <c r="AJ67" s="65"/>
      <c r="AK67" s="65"/>
      <c r="AL67" s="65"/>
      <c r="AM67" s="65"/>
      <c r="AN67" s="65"/>
    </row>
    <row r="68" spans="1:40" ht="12.75" customHeight="1" x14ac:dyDescent="0.2">
      <c r="A68" s="119">
        <f>'D - Change Order Summary'!A68</f>
        <v>0</v>
      </c>
      <c r="B68" s="77">
        <f>'D - Change Order Summary'!B68</f>
        <v>0</v>
      </c>
      <c r="C68" s="336">
        <f>'D - Change Order Summary'!C68</f>
        <v>0</v>
      </c>
      <c r="D68" s="239"/>
      <c r="E68" s="263"/>
      <c r="F68" s="337">
        <f>'D - Change Order Summary'!D68</f>
        <v>0</v>
      </c>
      <c r="G68" s="239"/>
      <c r="H68" s="263"/>
      <c r="I68" s="305"/>
      <c r="J68" s="231"/>
      <c r="K68" s="305"/>
      <c r="L68" s="231"/>
      <c r="M68" s="306">
        <f t="shared" si="3"/>
        <v>0</v>
      </c>
      <c r="N68" s="304"/>
      <c r="O68" s="118"/>
      <c r="P68" s="314">
        <f>IF(AB68=0,0,('D - Change Order Summary'!H68*AB68)-I68)</f>
        <v>0</v>
      </c>
      <c r="Q68" s="315"/>
      <c r="R68" s="278">
        <f>IF(AC68=0,0,('D - Change Order Summary'!J68*AC68)-K68)</f>
        <v>0</v>
      </c>
      <c r="S68" s="230"/>
      <c r="T68" s="230"/>
      <c r="U68" s="231"/>
      <c r="V68" s="306">
        <f t="shared" si="4"/>
        <v>0</v>
      </c>
      <c r="W68" s="304"/>
      <c r="X68" s="306">
        <f t="shared" si="5"/>
        <v>0</v>
      </c>
      <c r="Y68" s="304"/>
      <c r="Z68" s="65"/>
      <c r="AA68" s="65"/>
      <c r="AB68" s="8"/>
      <c r="AC68" s="12"/>
      <c r="AD68" s="92">
        <f>'D - Change Order Summary'!R68</f>
        <v>0</v>
      </c>
      <c r="AE68" s="65"/>
      <c r="AF68" s="65"/>
      <c r="AG68" s="65"/>
      <c r="AH68" s="65"/>
      <c r="AI68" s="65"/>
      <c r="AJ68" s="65"/>
      <c r="AK68" s="65"/>
      <c r="AL68" s="65"/>
      <c r="AM68" s="65"/>
      <c r="AN68" s="65"/>
    </row>
    <row r="69" spans="1:40" ht="12.75" customHeight="1" x14ac:dyDescent="0.2">
      <c r="A69" s="339" t="s">
        <v>158</v>
      </c>
      <c r="B69" s="205"/>
      <c r="C69" s="205"/>
      <c r="D69" s="205"/>
      <c r="E69" s="205"/>
      <c r="F69" s="205"/>
      <c r="G69" s="205"/>
      <c r="H69" s="261"/>
      <c r="I69" s="266">
        <f>SUM(I46:I68)</f>
        <v>0</v>
      </c>
      <c r="J69" s="267"/>
      <c r="K69" s="266">
        <f>SUM(K46:K68)</f>
        <v>0</v>
      </c>
      <c r="L69" s="267"/>
      <c r="M69" s="307">
        <f t="shared" si="3"/>
        <v>0</v>
      </c>
      <c r="N69" s="267"/>
      <c r="O69" s="58"/>
      <c r="P69" s="307">
        <f>SUM(P46:P68)</f>
        <v>0</v>
      </c>
      <c r="Q69" s="267"/>
      <c r="R69" s="307">
        <f>SUM(R46:R68)</f>
        <v>0</v>
      </c>
      <c r="S69" s="296"/>
      <c r="T69" s="296"/>
      <c r="U69" s="267"/>
      <c r="V69" s="307">
        <f t="shared" si="4"/>
        <v>0</v>
      </c>
      <c r="W69" s="267"/>
      <c r="X69" s="307">
        <f t="shared" si="5"/>
        <v>0</v>
      </c>
      <c r="Y69" s="267"/>
      <c r="Z69" s="59"/>
      <c r="AA69" s="93"/>
      <c r="AB69" s="65"/>
      <c r="AC69" s="65"/>
      <c r="AD69" s="65"/>
      <c r="AE69" s="65"/>
      <c r="AF69" s="65"/>
      <c r="AG69" s="65"/>
      <c r="AH69" s="65"/>
      <c r="AI69" s="65"/>
      <c r="AJ69" s="65"/>
      <c r="AK69" s="65"/>
      <c r="AL69" s="65"/>
      <c r="AM69" s="65"/>
      <c r="AN69" s="65"/>
    </row>
    <row r="70" spans="1:40" ht="14.25" customHeight="1" x14ac:dyDescent="0.2">
      <c r="A70" s="338" t="str">
        <f>IF(COSLastPage=Z41,"Grand Total Final Sheet Only","")</f>
        <v/>
      </c>
      <c r="B70" s="202"/>
      <c r="C70" s="202"/>
      <c r="D70" s="202"/>
      <c r="E70" s="202"/>
      <c r="F70" s="202"/>
      <c r="G70" s="202"/>
      <c r="H70" s="269"/>
      <c r="I70" s="268">
        <f>IF(COSLastPage=Z41,I$104,0)</f>
        <v>0</v>
      </c>
      <c r="J70" s="269"/>
      <c r="K70" s="268">
        <f>IF(COSLastPage=Z41,K$104,0)</f>
        <v>0</v>
      </c>
      <c r="L70" s="269"/>
      <c r="M70" s="268">
        <f>IF(COSLastPage=Z41,M$104,0)</f>
        <v>0</v>
      </c>
      <c r="N70" s="269"/>
      <c r="O70" s="60"/>
      <c r="P70" s="268">
        <f>IF(COSLastPage=Z41,$P104,0)</f>
        <v>0</v>
      </c>
      <c r="Q70" s="269"/>
      <c r="R70" s="317">
        <f>IF(COSLastPage=Z41,R$104,0)</f>
        <v>0</v>
      </c>
      <c r="S70" s="202"/>
      <c r="T70" s="202"/>
      <c r="U70" s="269"/>
      <c r="V70" s="268">
        <f>IF(COSLastPage=Z41,V$104,0)</f>
        <v>0</v>
      </c>
      <c r="W70" s="269"/>
      <c r="X70" s="268">
        <f>IF(COSLastPage=Z41,X$104,0)</f>
        <v>0</v>
      </c>
      <c r="Y70" s="269"/>
      <c r="Z70" s="65"/>
      <c r="AA70" s="65"/>
      <c r="AB70" s="65"/>
      <c r="AC70" s="65"/>
      <c r="AD70" s="65"/>
      <c r="AE70" s="65"/>
      <c r="AF70" s="65"/>
      <c r="AG70" s="65"/>
      <c r="AH70" s="65"/>
      <c r="AI70" s="65"/>
      <c r="AJ70" s="65"/>
      <c r="AK70" s="65"/>
      <c r="AL70" s="65"/>
      <c r="AM70" s="65"/>
      <c r="AN70" s="65"/>
    </row>
    <row r="71" spans="1:40" ht="14.25" customHeight="1" x14ac:dyDescent="0.2">
      <c r="A71" s="24" t="str">
        <f>FormNumber</f>
        <v>F330-02</v>
      </c>
      <c r="B71" s="120"/>
      <c r="C71" s="120"/>
      <c r="D71" s="120"/>
      <c r="E71" s="120"/>
      <c r="F71" s="120"/>
      <c r="G71" s="120"/>
      <c r="H71" s="120"/>
      <c r="I71" s="62"/>
      <c r="J71" s="62"/>
      <c r="K71" s="62"/>
      <c r="L71" s="62"/>
      <c r="M71" s="282" t="str">
        <f>FormVersion</f>
        <v>2015-SEP</v>
      </c>
      <c r="N71" s="191"/>
      <c r="O71" s="63"/>
      <c r="P71" s="62"/>
      <c r="Q71" s="62"/>
      <c r="R71" s="121"/>
      <c r="S71" s="121"/>
      <c r="T71" s="121"/>
      <c r="U71" s="121"/>
      <c r="V71" s="62"/>
      <c r="W71" s="62"/>
      <c r="X71" s="62"/>
      <c r="Y71" s="64" t="str">
        <f>"Section E - Change Order Details, Page "&amp;Z41&amp;" of "&amp;COSLastPage</f>
        <v>Section E - Change Order Details, Page 2 of 0</v>
      </c>
      <c r="Z71" s="65"/>
      <c r="AA71" s="65"/>
      <c r="AB71" s="65"/>
      <c r="AC71" s="65"/>
      <c r="AD71" s="65"/>
      <c r="AE71" s="65"/>
      <c r="AF71" s="65"/>
      <c r="AG71" s="65"/>
      <c r="AH71" s="65"/>
      <c r="AI71" s="65"/>
      <c r="AJ71" s="65"/>
      <c r="AK71" s="65"/>
      <c r="AL71" s="65"/>
      <c r="AM71" s="65"/>
      <c r="AN71" s="65"/>
    </row>
    <row r="72" spans="1:40" ht="17.25" customHeight="1" x14ac:dyDescent="0.25">
      <c r="A72" s="65" t="s">
        <v>110</v>
      </c>
      <c r="B72" s="71"/>
      <c r="C72" s="71"/>
      <c r="D72" s="71"/>
      <c r="E72" s="71"/>
      <c r="F72" s="281">
        <f>ContractorName</f>
        <v>0</v>
      </c>
      <c r="G72" s="205"/>
      <c r="H72" s="205"/>
      <c r="I72" s="205"/>
      <c r="J72" s="205"/>
      <c r="K72" s="205"/>
      <c r="L72" s="71"/>
      <c r="M72" s="65" t="s">
        <v>57</v>
      </c>
      <c r="N72" s="71"/>
      <c r="O72" s="71"/>
      <c r="P72" s="65"/>
      <c r="Q72" s="276">
        <f>ContractNumber</f>
        <v>0</v>
      </c>
      <c r="R72" s="205"/>
      <c r="S72" s="205"/>
      <c r="T72" s="205"/>
      <c r="U72" s="65"/>
      <c r="V72" s="342" t="s">
        <v>180</v>
      </c>
      <c r="W72" s="184"/>
      <c r="X72" s="184"/>
      <c r="Y72" s="184"/>
      <c r="Z72" s="65"/>
      <c r="AA72" s="65"/>
      <c r="AB72" s="65"/>
      <c r="AC72" s="65"/>
      <c r="AD72" s="65"/>
      <c r="AE72" s="65"/>
      <c r="AF72" s="65"/>
      <c r="AG72" s="65"/>
      <c r="AH72" s="65"/>
      <c r="AI72" s="65"/>
      <c r="AJ72" s="65"/>
      <c r="AK72" s="65"/>
      <c r="AL72" s="65"/>
      <c r="AM72" s="65"/>
      <c r="AN72" s="65"/>
    </row>
    <row r="73" spans="1:40" ht="17.25" customHeight="1" x14ac:dyDescent="0.25">
      <c r="A73" s="198" t="s">
        <v>112</v>
      </c>
      <c r="B73" s="184"/>
      <c r="C73" s="184"/>
      <c r="D73" s="184"/>
      <c r="E73" s="184"/>
      <c r="F73" s="283">
        <f>ProjectName1</f>
        <v>0</v>
      </c>
      <c r="G73" s="239"/>
      <c r="H73" s="239"/>
      <c r="I73" s="239"/>
      <c r="J73" s="239"/>
      <c r="K73" s="239"/>
      <c r="L73" s="65"/>
      <c r="M73" s="198"/>
      <c r="N73" s="184"/>
      <c r="O73" s="65"/>
      <c r="P73" s="198"/>
      <c r="Q73" s="184"/>
      <c r="R73" s="184"/>
      <c r="S73" s="184"/>
      <c r="T73" s="184"/>
      <c r="U73" s="65"/>
      <c r="V73" s="185" t="s">
        <v>160</v>
      </c>
      <c r="W73" s="186"/>
      <c r="X73" s="186"/>
      <c r="Y73" s="186"/>
      <c r="Z73" s="65"/>
      <c r="AA73" s="65"/>
      <c r="AB73" s="65"/>
      <c r="AC73" s="65"/>
      <c r="AD73" s="65"/>
      <c r="AE73" s="65"/>
      <c r="AF73" s="65"/>
      <c r="AG73" s="65"/>
      <c r="AH73" s="65"/>
      <c r="AI73" s="65"/>
      <c r="AJ73" s="65"/>
      <c r="AK73" s="65"/>
      <c r="AL73" s="65"/>
      <c r="AM73" s="65"/>
      <c r="AN73" s="65"/>
    </row>
    <row r="74" spans="1:40" ht="17.25" customHeight="1" x14ac:dyDescent="0.2">
      <c r="A74" s="198"/>
      <c r="B74" s="184"/>
      <c r="C74" s="184"/>
      <c r="D74" s="184"/>
      <c r="E74" s="184"/>
      <c r="F74" s="205">
        <f>ProjectName2</f>
        <v>0</v>
      </c>
      <c r="G74" s="205"/>
      <c r="H74" s="205"/>
      <c r="I74" s="205"/>
      <c r="J74" s="205"/>
      <c r="K74" s="205"/>
      <c r="L74" s="71"/>
      <c r="M74" s="65" t="s">
        <v>58</v>
      </c>
      <c r="N74" s="71"/>
      <c r="O74" s="71"/>
      <c r="P74" s="65"/>
      <c r="Q74" s="276">
        <f>AlternateNumber</f>
        <v>0</v>
      </c>
      <c r="R74" s="205"/>
      <c r="S74" s="205"/>
      <c r="T74" s="205"/>
      <c r="U74" s="65"/>
      <c r="V74" s="100" t="s">
        <v>59</v>
      </c>
      <c r="W74" s="65"/>
      <c r="X74" s="204">
        <f>RequestNumber</f>
        <v>0</v>
      </c>
      <c r="Y74" s="205"/>
      <c r="Z74" s="65"/>
      <c r="AA74" s="65"/>
      <c r="AB74" s="65"/>
      <c r="AC74" s="65"/>
      <c r="AD74" s="65"/>
      <c r="AE74" s="65"/>
      <c r="AF74" s="65"/>
      <c r="AG74" s="65"/>
      <c r="AH74" s="65"/>
      <c r="AI74" s="65"/>
      <c r="AJ74" s="65"/>
      <c r="AK74" s="65"/>
      <c r="AL74" s="65"/>
      <c r="AM74" s="65"/>
      <c r="AN74" s="65"/>
    </row>
    <row r="75" spans="1:40" ht="17.25" customHeight="1" x14ac:dyDescent="0.2">
      <c r="A75" s="65" t="s">
        <v>114</v>
      </c>
      <c r="B75" s="71"/>
      <c r="C75" s="71"/>
      <c r="D75" s="71"/>
      <c r="E75" s="71"/>
      <c r="F75" s="283">
        <f>ProjectLocation</f>
        <v>0</v>
      </c>
      <c r="G75" s="239"/>
      <c r="H75" s="239"/>
      <c r="I75" s="239"/>
      <c r="J75" s="239"/>
      <c r="K75" s="239"/>
      <c r="L75" s="208"/>
      <c r="M75" s="184"/>
      <c r="N75" s="184"/>
      <c r="O75" s="184"/>
      <c r="P75" s="184"/>
      <c r="Q75" s="184"/>
      <c r="R75" s="184"/>
      <c r="S75" s="184"/>
      <c r="T75" s="184"/>
      <c r="U75" s="184"/>
      <c r="V75" s="65" t="s">
        <v>61</v>
      </c>
      <c r="W75" s="77">
        <f>W41+1</f>
        <v>4</v>
      </c>
      <c r="X75" s="43" t="s">
        <v>115</v>
      </c>
      <c r="Y75" s="72">
        <f>LastPage</f>
        <v>1</v>
      </c>
      <c r="Z75" s="65">
        <f>Z41+1</f>
        <v>3</v>
      </c>
      <c r="AA75" s="65"/>
      <c r="AB75" s="65"/>
      <c r="AC75" s="65"/>
      <c r="AD75" s="65"/>
      <c r="AE75" s="65"/>
      <c r="AF75" s="65"/>
      <c r="AG75" s="65"/>
      <c r="AH75" s="65"/>
      <c r="AI75" s="65"/>
      <c r="AJ75" s="65"/>
      <c r="AK75" s="65"/>
      <c r="AL75" s="65"/>
      <c r="AM75" s="65"/>
      <c r="AN75" s="65"/>
    </row>
    <row r="76" spans="1:40" ht="13.5" customHeight="1" x14ac:dyDescent="0.2">
      <c r="A76" s="235"/>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65"/>
      <c r="AA76" s="65"/>
      <c r="AB76" s="65"/>
      <c r="AC76" s="65"/>
      <c r="AD76" s="65"/>
      <c r="AE76" s="65"/>
      <c r="AF76" s="65"/>
      <c r="AG76" s="65"/>
      <c r="AH76" s="65"/>
      <c r="AI76" s="65"/>
      <c r="AJ76" s="65"/>
      <c r="AK76" s="65"/>
      <c r="AL76" s="65"/>
      <c r="AM76" s="65"/>
      <c r="AN76" s="65"/>
    </row>
    <row r="77" spans="1:40" ht="12.75" customHeight="1" x14ac:dyDescent="0.2">
      <c r="A77" s="80"/>
      <c r="B77" s="43"/>
      <c r="C77" s="343" t="s">
        <v>116</v>
      </c>
      <c r="D77" s="191"/>
      <c r="E77" s="287"/>
      <c r="F77" s="326" t="s">
        <v>121</v>
      </c>
      <c r="G77" s="191"/>
      <c r="H77" s="287"/>
      <c r="I77" s="274" t="s">
        <v>161</v>
      </c>
      <c r="J77" s="265"/>
      <c r="K77" s="265"/>
      <c r="L77" s="265"/>
      <c r="M77" s="265"/>
      <c r="N77" s="275"/>
      <c r="O77" s="48"/>
      <c r="P77" s="274" t="s">
        <v>118</v>
      </c>
      <c r="Q77" s="265"/>
      <c r="R77" s="265"/>
      <c r="S77" s="265"/>
      <c r="T77" s="265"/>
      <c r="U77" s="265"/>
      <c r="V77" s="265"/>
      <c r="W77" s="265"/>
      <c r="X77" s="265"/>
      <c r="Y77" s="275"/>
      <c r="Z77" s="65"/>
      <c r="AA77" s="65"/>
      <c r="AB77" s="310" t="s">
        <v>162</v>
      </c>
      <c r="AC77" s="191"/>
      <c r="AD77" s="311"/>
      <c r="AE77" s="65"/>
      <c r="AF77" s="65"/>
      <c r="AG77" s="65"/>
      <c r="AH77" s="65"/>
      <c r="AI77" s="65"/>
      <c r="AJ77" s="65"/>
      <c r="AK77" s="65"/>
      <c r="AL77" s="65"/>
      <c r="AM77" s="65"/>
      <c r="AN77" s="65"/>
    </row>
    <row r="78" spans="1:40" ht="12.75" customHeight="1" x14ac:dyDescent="0.2">
      <c r="A78" s="49" t="s">
        <v>119</v>
      </c>
      <c r="B78" s="116" t="s">
        <v>120</v>
      </c>
      <c r="C78" s="340"/>
      <c r="D78" s="205"/>
      <c r="E78" s="261"/>
      <c r="F78" s="340"/>
      <c r="G78" s="205"/>
      <c r="H78" s="261"/>
      <c r="I78" s="284" t="s">
        <v>122</v>
      </c>
      <c r="J78" s="263"/>
      <c r="K78" s="284" t="s">
        <v>123</v>
      </c>
      <c r="L78" s="263"/>
      <c r="M78" s="284" t="s">
        <v>124</v>
      </c>
      <c r="N78" s="263"/>
      <c r="O78" s="84"/>
      <c r="P78" s="273" t="s">
        <v>125</v>
      </c>
      <c r="Q78" s="263"/>
      <c r="R78" s="273" t="s">
        <v>126</v>
      </c>
      <c r="S78" s="239"/>
      <c r="T78" s="239"/>
      <c r="U78" s="263"/>
      <c r="V78" s="273" t="s">
        <v>127</v>
      </c>
      <c r="W78" s="263"/>
      <c r="X78" s="273" t="s">
        <v>128</v>
      </c>
      <c r="Y78" s="263"/>
      <c r="Z78" s="65"/>
      <c r="AA78" s="65"/>
      <c r="AB78" s="312"/>
      <c r="AC78" s="205"/>
      <c r="AD78" s="313"/>
      <c r="AE78" s="65"/>
      <c r="AF78" s="65"/>
      <c r="AG78" s="65"/>
      <c r="AH78" s="65"/>
      <c r="AI78" s="65"/>
      <c r="AJ78" s="65"/>
      <c r="AK78" s="65"/>
      <c r="AL78" s="65"/>
      <c r="AM78" s="65"/>
      <c r="AN78" s="65"/>
    </row>
    <row r="79" spans="1:40" ht="25.5" customHeight="1" x14ac:dyDescent="0.2">
      <c r="A79" s="117" t="s">
        <v>182</v>
      </c>
      <c r="B79" s="83" t="s">
        <v>131</v>
      </c>
      <c r="C79" s="273" t="s">
        <v>132</v>
      </c>
      <c r="D79" s="239"/>
      <c r="E79" s="263"/>
      <c r="F79" s="322" t="s">
        <v>176</v>
      </c>
      <c r="G79" s="239"/>
      <c r="H79" s="263"/>
      <c r="I79" s="271" t="s">
        <v>183</v>
      </c>
      <c r="J79" s="205"/>
      <c r="K79" s="327" t="s">
        <v>184</v>
      </c>
      <c r="L79" s="205"/>
      <c r="M79" s="327" t="s">
        <v>185</v>
      </c>
      <c r="N79" s="261"/>
      <c r="O79" s="85"/>
      <c r="P79" s="271" t="s">
        <v>186</v>
      </c>
      <c r="Q79" s="205"/>
      <c r="R79" s="327" t="s">
        <v>187</v>
      </c>
      <c r="S79" s="205"/>
      <c r="T79" s="205"/>
      <c r="U79" s="205"/>
      <c r="V79" s="327" t="s">
        <v>188</v>
      </c>
      <c r="W79" s="205"/>
      <c r="X79" s="327" t="s">
        <v>189</v>
      </c>
      <c r="Y79" s="261"/>
      <c r="Z79" s="65"/>
      <c r="AA79" s="65"/>
      <c r="AB79" s="86" t="s">
        <v>170</v>
      </c>
      <c r="AC79" s="87" t="s">
        <v>171</v>
      </c>
      <c r="AD79" s="88" t="s">
        <v>172</v>
      </c>
      <c r="AE79" s="65"/>
      <c r="AF79" s="65"/>
      <c r="AG79" s="65"/>
      <c r="AH79" s="65"/>
      <c r="AI79" s="65"/>
      <c r="AJ79" s="65"/>
      <c r="AK79" s="65"/>
      <c r="AL79" s="65"/>
      <c r="AM79" s="65"/>
      <c r="AN79" s="65"/>
    </row>
    <row r="80" spans="1:40" ht="12.75" customHeight="1" x14ac:dyDescent="0.2">
      <c r="A80" s="103">
        <f>'D - Change Order Summary'!A80</f>
        <v>0</v>
      </c>
      <c r="B80" s="77">
        <f>'D - Change Order Summary'!B80</f>
        <v>0</v>
      </c>
      <c r="C80" s="336">
        <f>'D - Change Order Summary'!C80</f>
        <v>0</v>
      </c>
      <c r="D80" s="239"/>
      <c r="E80" s="263"/>
      <c r="F80" s="337">
        <f>'D - Change Order Summary'!D80</f>
        <v>0</v>
      </c>
      <c r="G80" s="239"/>
      <c r="H80" s="263"/>
      <c r="I80" s="305"/>
      <c r="J80" s="231"/>
      <c r="K80" s="305"/>
      <c r="L80" s="231"/>
      <c r="M80" s="280">
        <f t="shared" ref="M80:M103" si="6">I80+K80</f>
        <v>0</v>
      </c>
      <c r="N80" s="263"/>
      <c r="O80" s="118"/>
      <c r="P80" s="314">
        <f>IF(AB80=0,0,('D - Change Order Summary'!H80*AB80)-I80)</f>
        <v>0</v>
      </c>
      <c r="Q80" s="315"/>
      <c r="R80" s="278">
        <f>IF(AC80=0,0,('D - Change Order Summary'!J80*AC80)-K80)</f>
        <v>0</v>
      </c>
      <c r="S80" s="230"/>
      <c r="T80" s="230"/>
      <c r="U80" s="231"/>
      <c r="V80" s="280">
        <f t="shared" ref="V80:V103" si="7">I80+P80</f>
        <v>0</v>
      </c>
      <c r="W80" s="263"/>
      <c r="X80" s="280">
        <f t="shared" ref="X80:X103" si="8">K80+R80</f>
        <v>0</v>
      </c>
      <c r="Y80" s="263"/>
      <c r="Z80" s="65"/>
      <c r="AA80" s="65"/>
      <c r="AB80" s="6"/>
      <c r="AC80" s="11"/>
      <c r="AD80" s="91">
        <f>'D - Change Order Summary'!R80</f>
        <v>0</v>
      </c>
      <c r="AE80" s="65"/>
      <c r="AF80" s="65"/>
      <c r="AG80" s="65"/>
      <c r="AH80" s="65"/>
      <c r="AI80" s="65"/>
      <c r="AJ80" s="65"/>
      <c r="AK80" s="65"/>
      <c r="AL80" s="65"/>
      <c r="AM80" s="65"/>
      <c r="AN80" s="65"/>
    </row>
    <row r="81" spans="1:40" ht="12.75" customHeight="1" x14ac:dyDescent="0.2">
      <c r="A81" s="103">
        <f>'D - Change Order Summary'!A81</f>
        <v>0</v>
      </c>
      <c r="B81" s="77">
        <f>'D - Change Order Summary'!B81</f>
        <v>0</v>
      </c>
      <c r="C81" s="336">
        <f>'D - Change Order Summary'!C81</f>
        <v>0</v>
      </c>
      <c r="D81" s="239"/>
      <c r="E81" s="263"/>
      <c r="F81" s="337">
        <f>'D - Change Order Summary'!D81</f>
        <v>0</v>
      </c>
      <c r="G81" s="239"/>
      <c r="H81" s="263"/>
      <c r="I81" s="305"/>
      <c r="J81" s="231"/>
      <c r="K81" s="305"/>
      <c r="L81" s="231"/>
      <c r="M81" s="280">
        <f t="shared" si="6"/>
        <v>0</v>
      </c>
      <c r="N81" s="263"/>
      <c r="O81" s="118"/>
      <c r="P81" s="314">
        <f>IF(AB81=0,0,('D - Change Order Summary'!H81*AB81)-I81)</f>
        <v>0</v>
      </c>
      <c r="Q81" s="315"/>
      <c r="R81" s="278">
        <f>IF(AC81=0,0,('D - Change Order Summary'!J81*AC81)-K81)</f>
        <v>0</v>
      </c>
      <c r="S81" s="230"/>
      <c r="T81" s="230"/>
      <c r="U81" s="231"/>
      <c r="V81" s="280">
        <f t="shared" si="7"/>
        <v>0</v>
      </c>
      <c r="W81" s="263"/>
      <c r="X81" s="280">
        <f t="shared" si="8"/>
        <v>0</v>
      </c>
      <c r="Y81" s="263"/>
      <c r="Z81" s="65"/>
      <c r="AA81" s="65"/>
      <c r="AB81" s="6"/>
      <c r="AC81" s="11"/>
      <c r="AD81" s="91">
        <f>'D - Change Order Summary'!R81</f>
        <v>0</v>
      </c>
      <c r="AE81" s="65"/>
      <c r="AF81" s="65"/>
      <c r="AG81" s="65"/>
      <c r="AH81" s="65"/>
      <c r="AI81" s="65"/>
      <c r="AJ81" s="65"/>
      <c r="AK81" s="65"/>
      <c r="AL81" s="65"/>
      <c r="AM81" s="65"/>
      <c r="AN81" s="65"/>
    </row>
    <row r="82" spans="1:40" ht="12.75" customHeight="1" x14ac:dyDescent="0.2">
      <c r="A82" s="103">
        <f>'D - Change Order Summary'!A82</f>
        <v>0</v>
      </c>
      <c r="B82" s="77">
        <f>'D - Change Order Summary'!B82</f>
        <v>0</v>
      </c>
      <c r="C82" s="336">
        <f>'D - Change Order Summary'!C82</f>
        <v>0</v>
      </c>
      <c r="D82" s="239"/>
      <c r="E82" s="263"/>
      <c r="F82" s="337">
        <f>'D - Change Order Summary'!D82</f>
        <v>0</v>
      </c>
      <c r="G82" s="239"/>
      <c r="H82" s="263"/>
      <c r="I82" s="305"/>
      <c r="J82" s="231"/>
      <c r="K82" s="305"/>
      <c r="L82" s="231"/>
      <c r="M82" s="280">
        <f t="shared" si="6"/>
        <v>0</v>
      </c>
      <c r="N82" s="263"/>
      <c r="O82" s="118"/>
      <c r="P82" s="314">
        <f>IF(AB82=0,0,('D - Change Order Summary'!H82*AB82)-I82)</f>
        <v>0</v>
      </c>
      <c r="Q82" s="315"/>
      <c r="R82" s="278">
        <f>IF(AC82=0,0,('D - Change Order Summary'!J82*AC82)-K82)</f>
        <v>0</v>
      </c>
      <c r="S82" s="230"/>
      <c r="T82" s="230"/>
      <c r="U82" s="231"/>
      <c r="V82" s="280">
        <f t="shared" si="7"/>
        <v>0</v>
      </c>
      <c r="W82" s="263"/>
      <c r="X82" s="280">
        <f t="shared" si="8"/>
        <v>0</v>
      </c>
      <c r="Y82" s="263"/>
      <c r="Z82" s="65"/>
      <c r="AA82" s="65"/>
      <c r="AB82" s="6"/>
      <c r="AC82" s="11"/>
      <c r="AD82" s="91">
        <f>'D - Change Order Summary'!R82</f>
        <v>0</v>
      </c>
      <c r="AE82" s="65"/>
      <c r="AF82" s="65"/>
      <c r="AG82" s="65"/>
      <c r="AH82" s="65"/>
      <c r="AI82" s="65"/>
      <c r="AJ82" s="65"/>
      <c r="AK82" s="65"/>
      <c r="AL82" s="65"/>
      <c r="AM82" s="65"/>
      <c r="AN82" s="65"/>
    </row>
    <row r="83" spans="1:40" ht="12.75" customHeight="1" x14ac:dyDescent="0.2">
      <c r="A83" s="103">
        <f>'D - Change Order Summary'!A83</f>
        <v>0</v>
      </c>
      <c r="B83" s="77">
        <f>'D - Change Order Summary'!B83</f>
        <v>0</v>
      </c>
      <c r="C83" s="336">
        <f>'D - Change Order Summary'!C83</f>
        <v>0</v>
      </c>
      <c r="D83" s="239"/>
      <c r="E83" s="263"/>
      <c r="F83" s="337">
        <f>'D - Change Order Summary'!D83</f>
        <v>0</v>
      </c>
      <c r="G83" s="239"/>
      <c r="H83" s="263"/>
      <c r="I83" s="305"/>
      <c r="J83" s="231"/>
      <c r="K83" s="305"/>
      <c r="L83" s="231"/>
      <c r="M83" s="280">
        <f t="shared" si="6"/>
        <v>0</v>
      </c>
      <c r="N83" s="263"/>
      <c r="O83" s="118"/>
      <c r="P83" s="314">
        <f>IF(AB83=0,0,('D - Change Order Summary'!H83*AB83)-I83)</f>
        <v>0</v>
      </c>
      <c r="Q83" s="315"/>
      <c r="R83" s="278">
        <f>IF(AC83=0,0,('D - Change Order Summary'!J83*AC83)-K83)</f>
        <v>0</v>
      </c>
      <c r="S83" s="230"/>
      <c r="T83" s="230"/>
      <c r="U83" s="231"/>
      <c r="V83" s="280">
        <f t="shared" si="7"/>
        <v>0</v>
      </c>
      <c r="W83" s="263"/>
      <c r="X83" s="280">
        <f t="shared" si="8"/>
        <v>0</v>
      </c>
      <c r="Y83" s="263"/>
      <c r="Z83" s="65"/>
      <c r="AA83" s="65"/>
      <c r="AB83" s="6"/>
      <c r="AC83" s="11"/>
      <c r="AD83" s="91">
        <f>'D - Change Order Summary'!R83</f>
        <v>0</v>
      </c>
      <c r="AE83" s="65"/>
      <c r="AF83" s="65"/>
      <c r="AG83" s="65"/>
      <c r="AH83" s="65"/>
      <c r="AI83" s="65"/>
      <c r="AJ83" s="65"/>
      <c r="AK83" s="65"/>
      <c r="AL83" s="65"/>
      <c r="AM83" s="65"/>
      <c r="AN83" s="65"/>
    </row>
    <row r="84" spans="1:40" ht="12.75" customHeight="1" x14ac:dyDescent="0.2">
      <c r="A84" s="103">
        <f>'D - Change Order Summary'!A84</f>
        <v>0</v>
      </c>
      <c r="B84" s="77">
        <f>'D - Change Order Summary'!B84</f>
        <v>0</v>
      </c>
      <c r="C84" s="336">
        <f>'D - Change Order Summary'!C84</f>
        <v>0</v>
      </c>
      <c r="D84" s="239"/>
      <c r="E84" s="263"/>
      <c r="F84" s="337">
        <f>'D - Change Order Summary'!D84</f>
        <v>0</v>
      </c>
      <c r="G84" s="239"/>
      <c r="H84" s="263"/>
      <c r="I84" s="305"/>
      <c r="J84" s="231"/>
      <c r="K84" s="305"/>
      <c r="L84" s="231"/>
      <c r="M84" s="280">
        <f t="shared" si="6"/>
        <v>0</v>
      </c>
      <c r="N84" s="263"/>
      <c r="O84" s="118"/>
      <c r="P84" s="314">
        <f>IF(AB84=0,0,('D - Change Order Summary'!H84*AB84)-I84)</f>
        <v>0</v>
      </c>
      <c r="Q84" s="315"/>
      <c r="R84" s="278">
        <f>IF(AC84=0,0,('D - Change Order Summary'!J84*AC84)-K84)</f>
        <v>0</v>
      </c>
      <c r="S84" s="230"/>
      <c r="T84" s="230"/>
      <c r="U84" s="231"/>
      <c r="V84" s="280">
        <f t="shared" si="7"/>
        <v>0</v>
      </c>
      <c r="W84" s="263"/>
      <c r="X84" s="280">
        <f t="shared" si="8"/>
        <v>0</v>
      </c>
      <c r="Y84" s="263"/>
      <c r="Z84" s="65"/>
      <c r="AA84" s="65"/>
      <c r="AB84" s="6"/>
      <c r="AC84" s="11"/>
      <c r="AD84" s="91">
        <f>'D - Change Order Summary'!R84</f>
        <v>0</v>
      </c>
      <c r="AE84" s="65"/>
      <c r="AF84" s="65"/>
      <c r="AG84" s="65"/>
      <c r="AH84" s="65"/>
      <c r="AI84" s="65"/>
      <c r="AJ84" s="65"/>
      <c r="AK84" s="65"/>
      <c r="AL84" s="65"/>
      <c r="AM84" s="65"/>
      <c r="AN84" s="65"/>
    </row>
    <row r="85" spans="1:40" ht="12.75" customHeight="1" x14ac:dyDescent="0.2">
      <c r="A85" s="103">
        <f>'D - Change Order Summary'!A85</f>
        <v>0</v>
      </c>
      <c r="B85" s="77">
        <f>'D - Change Order Summary'!B85</f>
        <v>0</v>
      </c>
      <c r="C85" s="336">
        <f>'D - Change Order Summary'!C85</f>
        <v>0</v>
      </c>
      <c r="D85" s="239"/>
      <c r="E85" s="263"/>
      <c r="F85" s="337">
        <f>'D - Change Order Summary'!D85</f>
        <v>0</v>
      </c>
      <c r="G85" s="239"/>
      <c r="H85" s="263"/>
      <c r="I85" s="305"/>
      <c r="J85" s="231"/>
      <c r="K85" s="305"/>
      <c r="L85" s="231"/>
      <c r="M85" s="280">
        <f t="shared" si="6"/>
        <v>0</v>
      </c>
      <c r="N85" s="263"/>
      <c r="O85" s="118"/>
      <c r="P85" s="314">
        <f>IF(AB85=0,0,('D - Change Order Summary'!H85*AB85)-I85)</f>
        <v>0</v>
      </c>
      <c r="Q85" s="315"/>
      <c r="R85" s="278">
        <f>IF(AC85=0,0,('D - Change Order Summary'!J85*AC85)-K85)</f>
        <v>0</v>
      </c>
      <c r="S85" s="230"/>
      <c r="T85" s="230"/>
      <c r="U85" s="231"/>
      <c r="V85" s="280">
        <f t="shared" si="7"/>
        <v>0</v>
      </c>
      <c r="W85" s="263"/>
      <c r="X85" s="280">
        <f t="shared" si="8"/>
        <v>0</v>
      </c>
      <c r="Y85" s="263"/>
      <c r="Z85" s="65"/>
      <c r="AA85" s="65"/>
      <c r="AB85" s="6"/>
      <c r="AC85" s="11"/>
      <c r="AD85" s="91">
        <f>'D - Change Order Summary'!R85</f>
        <v>0</v>
      </c>
      <c r="AE85" s="65"/>
      <c r="AF85" s="65"/>
      <c r="AG85" s="65"/>
      <c r="AH85" s="65"/>
      <c r="AI85" s="65"/>
      <c r="AJ85" s="65"/>
      <c r="AK85" s="65"/>
      <c r="AL85" s="65"/>
      <c r="AM85" s="65"/>
      <c r="AN85" s="65"/>
    </row>
    <row r="86" spans="1:40" ht="12.75" customHeight="1" x14ac:dyDescent="0.2">
      <c r="A86" s="103">
        <f>'D - Change Order Summary'!A86</f>
        <v>0</v>
      </c>
      <c r="B86" s="77">
        <f>'D - Change Order Summary'!B86</f>
        <v>0</v>
      </c>
      <c r="C86" s="336">
        <f>'D - Change Order Summary'!C86</f>
        <v>0</v>
      </c>
      <c r="D86" s="239"/>
      <c r="E86" s="263"/>
      <c r="F86" s="337">
        <f>'D - Change Order Summary'!D86</f>
        <v>0</v>
      </c>
      <c r="G86" s="239"/>
      <c r="H86" s="263"/>
      <c r="I86" s="305"/>
      <c r="J86" s="231"/>
      <c r="K86" s="305"/>
      <c r="L86" s="231"/>
      <c r="M86" s="280">
        <f t="shared" si="6"/>
        <v>0</v>
      </c>
      <c r="N86" s="263"/>
      <c r="O86" s="118"/>
      <c r="P86" s="314">
        <f>IF(AB86=0,0,('D - Change Order Summary'!H86*AB86)-I86)</f>
        <v>0</v>
      </c>
      <c r="Q86" s="315"/>
      <c r="R86" s="278">
        <f>IF(AC86=0,0,('D - Change Order Summary'!J86*AC86)-K86)</f>
        <v>0</v>
      </c>
      <c r="S86" s="230"/>
      <c r="T86" s="230"/>
      <c r="U86" s="231"/>
      <c r="V86" s="280">
        <f t="shared" si="7"/>
        <v>0</v>
      </c>
      <c r="W86" s="263"/>
      <c r="X86" s="280">
        <f t="shared" si="8"/>
        <v>0</v>
      </c>
      <c r="Y86" s="263"/>
      <c r="Z86" s="65"/>
      <c r="AA86" s="65"/>
      <c r="AB86" s="6"/>
      <c r="AC86" s="11"/>
      <c r="AD86" s="91">
        <f>'D - Change Order Summary'!R86</f>
        <v>0</v>
      </c>
      <c r="AE86" s="65"/>
      <c r="AF86" s="65"/>
      <c r="AG86" s="65"/>
      <c r="AH86" s="65"/>
      <c r="AI86" s="65"/>
      <c r="AJ86" s="65"/>
      <c r="AK86" s="65"/>
      <c r="AL86" s="65"/>
      <c r="AM86" s="65"/>
      <c r="AN86" s="65"/>
    </row>
    <row r="87" spans="1:40" ht="12.75" customHeight="1" x14ac:dyDescent="0.2">
      <c r="A87" s="103">
        <f>'D - Change Order Summary'!A87</f>
        <v>0</v>
      </c>
      <c r="B87" s="77">
        <f>'D - Change Order Summary'!B87</f>
        <v>0</v>
      </c>
      <c r="C87" s="336">
        <f>'D - Change Order Summary'!C87</f>
        <v>0</v>
      </c>
      <c r="D87" s="239"/>
      <c r="E87" s="263"/>
      <c r="F87" s="337">
        <f>'D - Change Order Summary'!D87</f>
        <v>0</v>
      </c>
      <c r="G87" s="239"/>
      <c r="H87" s="263"/>
      <c r="I87" s="305"/>
      <c r="J87" s="231"/>
      <c r="K87" s="305"/>
      <c r="L87" s="231"/>
      <c r="M87" s="280">
        <f t="shared" si="6"/>
        <v>0</v>
      </c>
      <c r="N87" s="263"/>
      <c r="O87" s="118"/>
      <c r="P87" s="314">
        <f>IF(AB87=0,0,('D - Change Order Summary'!H87*AB87)-I87)</f>
        <v>0</v>
      </c>
      <c r="Q87" s="315"/>
      <c r="R87" s="278">
        <f>IF(AC87=0,0,('D - Change Order Summary'!J87*AC87)-K87)</f>
        <v>0</v>
      </c>
      <c r="S87" s="230"/>
      <c r="T87" s="230"/>
      <c r="U87" s="231"/>
      <c r="V87" s="280">
        <f t="shared" si="7"/>
        <v>0</v>
      </c>
      <c r="W87" s="263"/>
      <c r="X87" s="280">
        <f t="shared" si="8"/>
        <v>0</v>
      </c>
      <c r="Y87" s="263"/>
      <c r="Z87" s="65"/>
      <c r="AA87" s="65"/>
      <c r="AB87" s="6"/>
      <c r="AC87" s="11"/>
      <c r="AD87" s="91">
        <f>'D - Change Order Summary'!R87</f>
        <v>0</v>
      </c>
      <c r="AE87" s="65"/>
      <c r="AF87" s="65"/>
      <c r="AG87" s="65"/>
      <c r="AH87" s="65"/>
      <c r="AI87" s="65"/>
      <c r="AJ87" s="65"/>
      <c r="AK87" s="65"/>
      <c r="AL87" s="65"/>
      <c r="AM87" s="65"/>
      <c r="AN87" s="65"/>
    </row>
    <row r="88" spans="1:40" ht="12.75" customHeight="1" x14ac:dyDescent="0.2">
      <c r="A88" s="103">
        <f>'D - Change Order Summary'!A88</f>
        <v>0</v>
      </c>
      <c r="B88" s="77">
        <f>'D - Change Order Summary'!B88</f>
        <v>0</v>
      </c>
      <c r="C88" s="336">
        <f>'D - Change Order Summary'!C88</f>
        <v>0</v>
      </c>
      <c r="D88" s="239"/>
      <c r="E88" s="263"/>
      <c r="F88" s="337">
        <f>'D - Change Order Summary'!D88</f>
        <v>0</v>
      </c>
      <c r="G88" s="239"/>
      <c r="H88" s="263"/>
      <c r="I88" s="305"/>
      <c r="J88" s="231"/>
      <c r="K88" s="305"/>
      <c r="L88" s="231"/>
      <c r="M88" s="280">
        <f t="shared" si="6"/>
        <v>0</v>
      </c>
      <c r="N88" s="263"/>
      <c r="O88" s="118"/>
      <c r="P88" s="314">
        <f>IF(AB88=0,0,('D - Change Order Summary'!H88*AB88)-I88)</f>
        <v>0</v>
      </c>
      <c r="Q88" s="315"/>
      <c r="R88" s="278">
        <f>IF(AC88=0,0,('D - Change Order Summary'!J88*AC88)-K88)</f>
        <v>0</v>
      </c>
      <c r="S88" s="230"/>
      <c r="T88" s="230"/>
      <c r="U88" s="231"/>
      <c r="V88" s="280">
        <f t="shared" si="7"/>
        <v>0</v>
      </c>
      <c r="W88" s="263"/>
      <c r="X88" s="280">
        <f t="shared" si="8"/>
        <v>0</v>
      </c>
      <c r="Y88" s="263"/>
      <c r="Z88" s="65"/>
      <c r="AA88" s="65"/>
      <c r="AB88" s="6"/>
      <c r="AC88" s="11"/>
      <c r="AD88" s="91">
        <f>'D - Change Order Summary'!R88</f>
        <v>0</v>
      </c>
      <c r="AE88" s="65"/>
      <c r="AF88" s="65"/>
      <c r="AG88" s="65"/>
      <c r="AH88" s="65"/>
      <c r="AI88" s="65"/>
      <c r="AJ88" s="65"/>
      <c r="AK88" s="65"/>
      <c r="AL88" s="65"/>
      <c r="AM88" s="65"/>
      <c r="AN88" s="65"/>
    </row>
    <row r="89" spans="1:40" ht="12.75" customHeight="1" x14ac:dyDescent="0.2">
      <c r="A89" s="103">
        <f>'D - Change Order Summary'!A89</f>
        <v>0</v>
      </c>
      <c r="B89" s="77">
        <f>'D - Change Order Summary'!B89</f>
        <v>0</v>
      </c>
      <c r="C89" s="336">
        <f>'D - Change Order Summary'!C89</f>
        <v>0</v>
      </c>
      <c r="D89" s="239"/>
      <c r="E89" s="263"/>
      <c r="F89" s="337">
        <f>'D - Change Order Summary'!D89</f>
        <v>0</v>
      </c>
      <c r="G89" s="239"/>
      <c r="H89" s="263"/>
      <c r="I89" s="305"/>
      <c r="J89" s="231"/>
      <c r="K89" s="305"/>
      <c r="L89" s="231"/>
      <c r="M89" s="280">
        <f t="shared" si="6"/>
        <v>0</v>
      </c>
      <c r="N89" s="263"/>
      <c r="O89" s="118"/>
      <c r="P89" s="314">
        <f>IF(AB89=0,0,('D - Change Order Summary'!H89*AB89)-I89)</f>
        <v>0</v>
      </c>
      <c r="Q89" s="315"/>
      <c r="R89" s="278">
        <f>IF(AC89=0,0,('D - Change Order Summary'!J89*AC89)-K89)</f>
        <v>0</v>
      </c>
      <c r="S89" s="230"/>
      <c r="T89" s="230"/>
      <c r="U89" s="231"/>
      <c r="V89" s="280">
        <f t="shared" si="7"/>
        <v>0</v>
      </c>
      <c r="W89" s="263"/>
      <c r="X89" s="280">
        <f t="shared" si="8"/>
        <v>0</v>
      </c>
      <c r="Y89" s="263"/>
      <c r="Z89" s="65"/>
      <c r="AA89" s="65"/>
      <c r="AB89" s="6"/>
      <c r="AC89" s="11"/>
      <c r="AD89" s="91">
        <f>'D - Change Order Summary'!R89</f>
        <v>0</v>
      </c>
      <c r="AE89" s="65"/>
      <c r="AF89" s="65"/>
      <c r="AG89" s="65"/>
      <c r="AH89" s="65"/>
      <c r="AI89" s="65"/>
      <c r="AJ89" s="65"/>
      <c r="AK89" s="65"/>
      <c r="AL89" s="65"/>
      <c r="AM89" s="65"/>
      <c r="AN89" s="65"/>
    </row>
    <row r="90" spans="1:40" ht="12.75" customHeight="1" x14ac:dyDescent="0.2">
      <c r="A90" s="103">
        <f>'D - Change Order Summary'!A90</f>
        <v>0</v>
      </c>
      <c r="B90" s="77">
        <f>'D - Change Order Summary'!B90</f>
        <v>0</v>
      </c>
      <c r="C90" s="336">
        <f>'D - Change Order Summary'!C90</f>
        <v>0</v>
      </c>
      <c r="D90" s="239"/>
      <c r="E90" s="263"/>
      <c r="F90" s="337">
        <f>'D - Change Order Summary'!D90</f>
        <v>0</v>
      </c>
      <c r="G90" s="239"/>
      <c r="H90" s="263"/>
      <c r="I90" s="305"/>
      <c r="J90" s="231"/>
      <c r="K90" s="305"/>
      <c r="L90" s="231"/>
      <c r="M90" s="280">
        <f t="shared" si="6"/>
        <v>0</v>
      </c>
      <c r="N90" s="263"/>
      <c r="O90" s="118"/>
      <c r="P90" s="314">
        <f>IF(AB90=0,0,('D - Change Order Summary'!H90*AB90)-I90)</f>
        <v>0</v>
      </c>
      <c r="Q90" s="315"/>
      <c r="R90" s="278">
        <f>IF(AC90=0,0,('D - Change Order Summary'!J90*AC90)-K90)</f>
        <v>0</v>
      </c>
      <c r="S90" s="230"/>
      <c r="T90" s="230"/>
      <c r="U90" s="231"/>
      <c r="V90" s="280">
        <f t="shared" si="7"/>
        <v>0</v>
      </c>
      <c r="W90" s="263"/>
      <c r="X90" s="280">
        <f t="shared" si="8"/>
        <v>0</v>
      </c>
      <c r="Y90" s="263"/>
      <c r="Z90" s="65"/>
      <c r="AA90" s="65"/>
      <c r="AB90" s="6"/>
      <c r="AC90" s="11"/>
      <c r="AD90" s="91">
        <f>'D - Change Order Summary'!R90</f>
        <v>0</v>
      </c>
      <c r="AE90" s="65"/>
      <c r="AF90" s="65"/>
      <c r="AG90" s="65"/>
      <c r="AH90" s="65"/>
      <c r="AI90" s="65"/>
      <c r="AJ90" s="65"/>
      <c r="AK90" s="65"/>
      <c r="AL90" s="65"/>
      <c r="AM90" s="65"/>
      <c r="AN90" s="65"/>
    </row>
    <row r="91" spans="1:40" ht="12.75" customHeight="1" x14ac:dyDescent="0.2">
      <c r="A91" s="103">
        <f>'D - Change Order Summary'!A91</f>
        <v>0</v>
      </c>
      <c r="B91" s="77">
        <f>'D - Change Order Summary'!B91</f>
        <v>0</v>
      </c>
      <c r="C91" s="336">
        <f>'D - Change Order Summary'!C91</f>
        <v>0</v>
      </c>
      <c r="D91" s="239"/>
      <c r="E91" s="263"/>
      <c r="F91" s="337">
        <f>'D - Change Order Summary'!D91</f>
        <v>0</v>
      </c>
      <c r="G91" s="239"/>
      <c r="H91" s="263"/>
      <c r="I91" s="305"/>
      <c r="J91" s="231"/>
      <c r="K91" s="305"/>
      <c r="L91" s="231"/>
      <c r="M91" s="280">
        <f t="shared" si="6"/>
        <v>0</v>
      </c>
      <c r="N91" s="263"/>
      <c r="O91" s="118"/>
      <c r="P91" s="314">
        <f>IF(AB91=0,0,('D - Change Order Summary'!H91*AB91)-I91)</f>
        <v>0</v>
      </c>
      <c r="Q91" s="315"/>
      <c r="R91" s="278">
        <f>IF(AC91=0,0,('D - Change Order Summary'!J91*AC91)-K91)</f>
        <v>0</v>
      </c>
      <c r="S91" s="230"/>
      <c r="T91" s="230"/>
      <c r="U91" s="231"/>
      <c r="V91" s="280">
        <f t="shared" si="7"/>
        <v>0</v>
      </c>
      <c r="W91" s="263"/>
      <c r="X91" s="280">
        <f t="shared" si="8"/>
        <v>0</v>
      </c>
      <c r="Y91" s="263"/>
      <c r="Z91" s="65"/>
      <c r="AA91" s="65"/>
      <c r="AB91" s="6"/>
      <c r="AC91" s="11"/>
      <c r="AD91" s="91">
        <f>'D - Change Order Summary'!R91</f>
        <v>0</v>
      </c>
      <c r="AE91" s="65"/>
      <c r="AF91" s="65"/>
      <c r="AG91" s="65"/>
      <c r="AH91" s="65"/>
      <c r="AI91" s="65"/>
      <c r="AJ91" s="65"/>
      <c r="AK91" s="65"/>
      <c r="AL91" s="65"/>
      <c r="AM91" s="65"/>
      <c r="AN91" s="65"/>
    </row>
    <row r="92" spans="1:40" ht="12.75" customHeight="1" x14ac:dyDescent="0.2">
      <c r="A92" s="103">
        <f>'D - Change Order Summary'!A92</f>
        <v>0</v>
      </c>
      <c r="B92" s="77">
        <f>'D - Change Order Summary'!B92</f>
        <v>0</v>
      </c>
      <c r="C92" s="336">
        <f>'D - Change Order Summary'!C92</f>
        <v>0</v>
      </c>
      <c r="D92" s="239"/>
      <c r="E92" s="263"/>
      <c r="F92" s="337">
        <f>'D - Change Order Summary'!D92</f>
        <v>0</v>
      </c>
      <c r="G92" s="239"/>
      <c r="H92" s="263"/>
      <c r="I92" s="305"/>
      <c r="J92" s="231"/>
      <c r="K92" s="305"/>
      <c r="L92" s="231"/>
      <c r="M92" s="280">
        <f t="shared" si="6"/>
        <v>0</v>
      </c>
      <c r="N92" s="263"/>
      <c r="O92" s="118"/>
      <c r="P92" s="314">
        <f>IF(AB92=0,0,('D - Change Order Summary'!H92*AB92)-I92)</f>
        <v>0</v>
      </c>
      <c r="Q92" s="315"/>
      <c r="R92" s="278">
        <f>IF(AC92=0,0,('D - Change Order Summary'!J92*AC92)-K92)</f>
        <v>0</v>
      </c>
      <c r="S92" s="230"/>
      <c r="T92" s="230"/>
      <c r="U92" s="231"/>
      <c r="V92" s="280">
        <f t="shared" si="7"/>
        <v>0</v>
      </c>
      <c r="W92" s="263"/>
      <c r="X92" s="280">
        <f t="shared" si="8"/>
        <v>0</v>
      </c>
      <c r="Y92" s="263"/>
      <c r="Z92" s="65"/>
      <c r="AA92" s="65"/>
      <c r="AB92" s="6"/>
      <c r="AC92" s="11"/>
      <c r="AD92" s="91">
        <f>'D - Change Order Summary'!R92</f>
        <v>0</v>
      </c>
      <c r="AE92" s="65"/>
      <c r="AF92" s="65"/>
      <c r="AG92" s="65"/>
      <c r="AH92" s="65"/>
      <c r="AI92" s="65"/>
      <c r="AJ92" s="65"/>
      <c r="AK92" s="65"/>
      <c r="AL92" s="65"/>
      <c r="AM92" s="65"/>
      <c r="AN92" s="65"/>
    </row>
    <row r="93" spans="1:40" ht="12.75" customHeight="1" x14ac:dyDescent="0.2">
      <c r="A93" s="103">
        <f>'D - Change Order Summary'!A93</f>
        <v>0</v>
      </c>
      <c r="B93" s="77">
        <f>'D - Change Order Summary'!B93</f>
        <v>0</v>
      </c>
      <c r="C93" s="336">
        <f>'D - Change Order Summary'!C93</f>
        <v>0</v>
      </c>
      <c r="D93" s="239"/>
      <c r="E93" s="263"/>
      <c r="F93" s="337">
        <f>'D - Change Order Summary'!D93</f>
        <v>0</v>
      </c>
      <c r="G93" s="239"/>
      <c r="H93" s="263"/>
      <c r="I93" s="305"/>
      <c r="J93" s="231"/>
      <c r="K93" s="305"/>
      <c r="L93" s="231"/>
      <c r="M93" s="280">
        <f t="shared" si="6"/>
        <v>0</v>
      </c>
      <c r="N93" s="263"/>
      <c r="O93" s="118"/>
      <c r="P93" s="314">
        <f>IF(AB93=0,0,('D - Change Order Summary'!H93*AB93)-I93)</f>
        <v>0</v>
      </c>
      <c r="Q93" s="315"/>
      <c r="R93" s="278">
        <f>IF(AC93=0,0,('D - Change Order Summary'!J93*AC93)-K93)</f>
        <v>0</v>
      </c>
      <c r="S93" s="230"/>
      <c r="T93" s="230"/>
      <c r="U93" s="231"/>
      <c r="V93" s="280">
        <f t="shared" si="7"/>
        <v>0</v>
      </c>
      <c r="W93" s="263"/>
      <c r="X93" s="280">
        <f t="shared" si="8"/>
        <v>0</v>
      </c>
      <c r="Y93" s="263"/>
      <c r="Z93" s="65"/>
      <c r="AA93" s="65"/>
      <c r="AB93" s="6"/>
      <c r="AC93" s="11"/>
      <c r="AD93" s="91">
        <f>'D - Change Order Summary'!R93</f>
        <v>0</v>
      </c>
      <c r="AE93" s="65"/>
      <c r="AF93" s="65"/>
      <c r="AG93" s="65"/>
      <c r="AH93" s="65"/>
      <c r="AI93" s="65"/>
      <c r="AJ93" s="65"/>
      <c r="AK93" s="65"/>
      <c r="AL93" s="65"/>
      <c r="AM93" s="65"/>
      <c r="AN93" s="65"/>
    </row>
    <row r="94" spans="1:40" ht="12.75" customHeight="1" x14ac:dyDescent="0.2">
      <c r="A94" s="103">
        <f>'D - Change Order Summary'!A94</f>
        <v>0</v>
      </c>
      <c r="B94" s="77">
        <f>'D - Change Order Summary'!B94</f>
        <v>0</v>
      </c>
      <c r="C94" s="336">
        <f>'D - Change Order Summary'!C94</f>
        <v>0</v>
      </c>
      <c r="D94" s="239"/>
      <c r="E94" s="263"/>
      <c r="F94" s="337">
        <f>'D - Change Order Summary'!D94</f>
        <v>0</v>
      </c>
      <c r="G94" s="239"/>
      <c r="H94" s="263"/>
      <c r="I94" s="305"/>
      <c r="J94" s="231"/>
      <c r="K94" s="305"/>
      <c r="L94" s="231"/>
      <c r="M94" s="280">
        <f t="shared" si="6"/>
        <v>0</v>
      </c>
      <c r="N94" s="263"/>
      <c r="O94" s="118"/>
      <c r="P94" s="314">
        <f>IF(AB94=0,0,('D - Change Order Summary'!H94*AB94)-I94)</f>
        <v>0</v>
      </c>
      <c r="Q94" s="315"/>
      <c r="R94" s="278">
        <f>IF(AC94=0,0,('D - Change Order Summary'!J94*AC94)-K94)</f>
        <v>0</v>
      </c>
      <c r="S94" s="230"/>
      <c r="T94" s="230"/>
      <c r="U94" s="231"/>
      <c r="V94" s="280">
        <f t="shared" si="7"/>
        <v>0</v>
      </c>
      <c r="W94" s="263"/>
      <c r="X94" s="280">
        <f t="shared" si="8"/>
        <v>0</v>
      </c>
      <c r="Y94" s="263"/>
      <c r="Z94" s="65"/>
      <c r="AA94" s="65"/>
      <c r="AB94" s="6"/>
      <c r="AC94" s="11"/>
      <c r="AD94" s="91">
        <f>'D - Change Order Summary'!R94</f>
        <v>0</v>
      </c>
      <c r="AE94" s="65"/>
      <c r="AF94" s="65"/>
      <c r="AG94" s="65"/>
      <c r="AH94" s="65"/>
      <c r="AI94" s="65"/>
      <c r="AJ94" s="65"/>
      <c r="AK94" s="65"/>
      <c r="AL94" s="65"/>
      <c r="AM94" s="65"/>
      <c r="AN94" s="65"/>
    </row>
    <row r="95" spans="1:40" ht="12.75" customHeight="1" x14ac:dyDescent="0.2">
      <c r="A95" s="103">
        <f>'D - Change Order Summary'!A95</f>
        <v>0</v>
      </c>
      <c r="B95" s="77">
        <f>'D - Change Order Summary'!B95</f>
        <v>0</v>
      </c>
      <c r="C95" s="336">
        <f>'D - Change Order Summary'!C95</f>
        <v>0</v>
      </c>
      <c r="D95" s="239"/>
      <c r="E95" s="263"/>
      <c r="F95" s="337">
        <f>'D - Change Order Summary'!D95</f>
        <v>0</v>
      </c>
      <c r="G95" s="239"/>
      <c r="H95" s="263"/>
      <c r="I95" s="305"/>
      <c r="J95" s="231"/>
      <c r="K95" s="305"/>
      <c r="L95" s="231"/>
      <c r="M95" s="280">
        <f t="shared" si="6"/>
        <v>0</v>
      </c>
      <c r="N95" s="263"/>
      <c r="O95" s="118"/>
      <c r="P95" s="314">
        <f>IF(AB95=0,0,('D - Change Order Summary'!H95*AB95)-I95)</f>
        <v>0</v>
      </c>
      <c r="Q95" s="315"/>
      <c r="R95" s="278">
        <f>IF(AC95=0,0,('D - Change Order Summary'!J95*AC95)-K95)</f>
        <v>0</v>
      </c>
      <c r="S95" s="230"/>
      <c r="T95" s="230"/>
      <c r="U95" s="231"/>
      <c r="V95" s="280">
        <f t="shared" si="7"/>
        <v>0</v>
      </c>
      <c r="W95" s="263"/>
      <c r="X95" s="280">
        <f t="shared" si="8"/>
        <v>0</v>
      </c>
      <c r="Y95" s="263"/>
      <c r="Z95" s="65"/>
      <c r="AA95" s="65"/>
      <c r="AB95" s="6"/>
      <c r="AC95" s="11"/>
      <c r="AD95" s="91">
        <f>'D - Change Order Summary'!R95</f>
        <v>0</v>
      </c>
      <c r="AE95" s="65"/>
      <c r="AF95" s="65"/>
      <c r="AG95" s="65"/>
      <c r="AH95" s="65"/>
      <c r="AI95" s="65"/>
      <c r="AJ95" s="65"/>
      <c r="AK95" s="65"/>
      <c r="AL95" s="65"/>
      <c r="AM95" s="65"/>
      <c r="AN95" s="65"/>
    </row>
    <row r="96" spans="1:40" ht="12.75" customHeight="1" x14ac:dyDescent="0.2">
      <c r="A96" s="103">
        <f>'D - Change Order Summary'!A96</f>
        <v>0</v>
      </c>
      <c r="B96" s="77">
        <f>'D - Change Order Summary'!B96</f>
        <v>0</v>
      </c>
      <c r="C96" s="336">
        <f>'D - Change Order Summary'!C96</f>
        <v>0</v>
      </c>
      <c r="D96" s="239"/>
      <c r="E96" s="263"/>
      <c r="F96" s="337">
        <f>'D - Change Order Summary'!D96</f>
        <v>0</v>
      </c>
      <c r="G96" s="239"/>
      <c r="H96" s="263"/>
      <c r="I96" s="305"/>
      <c r="J96" s="231"/>
      <c r="K96" s="305"/>
      <c r="L96" s="231"/>
      <c r="M96" s="280">
        <f t="shared" si="6"/>
        <v>0</v>
      </c>
      <c r="N96" s="263"/>
      <c r="O96" s="118"/>
      <c r="P96" s="314">
        <f>IF(AB96=0,0,('D - Change Order Summary'!H96*AB96)-I96)</f>
        <v>0</v>
      </c>
      <c r="Q96" s="315"/>
      <c r="R96" s="278">
        <f>IF(AC96=0,0,('D - Change Order Summary'!J96*AC96)-K96)</f>
        <v>0</v>
      </c>
      <c r="S96" s="230"/>
      <c r="T96" s="230"/>
      <c r="U96" s="231"/>
      <c r="V96" s="280">
        <f t="shared" si="7"/>
        <v>0</v>
      </c>
      <c r="W96" s="263"/>
      <c r="X96" s="280">
        <f t="shared" si="8"/>
        <v>0</v>
      </c>
      <c r="Y96" s="263"/>
      <c r="Z96" s="65"/>
      <c r="AA96" s="65"/>
      <c r="AB96" s="6"/>
      <c r="AC96" s="11"/>
      <c r="AD96" s="91">
        <f>'D - Change Order Summary'!R96</f>
        <v>0</v>
      </c>
      <c r="AE96" s="65"/>
      <c r="AF96" s="65"/>
      <c r="AG96" s="65"/>
      <c r="AH96" s="65"/>
      <c r="AI96" s="65"/>
      <c r="AJ96" s="65"/>
      <c r="AK96" s="65"/>
      <c r="AL96" s="65"/>
      <c r="AM96" s="65"/>
      <c r="AN96" s="65"/>
    </row>
    <row r="97" spans="1:40" ht="12.75" customHeight="1" x14ac:dyDescent="0.2">
      <c r="A97" s="103">
        <f>'D - Change Order Summary'!A97</f>
        <v>0</v>
      </c>
      <c r="B97" s="77">
        <f>'D - Change Order Summary'!B97</f>
        <v>0</v>
      </c>
      <c r="C97" s="336">
        <f>'D - Change Order Summary'!C97</f>
        <v>0</v>
      </c>
      <c r="D97" s="239"/>
      <c r="E97" s="263"/>
      <c r="F97" s="337">
        <f>'D - Change Order Summary'!D97</f>
        <v>0</v>
      </c>
      <c r="G97" s="239"/>
      <c r="H97" s="263"/>
      <c r="I97" s="305"/>
      <c r="J97" s="231"/>
      <c r="K97" s="305"/>
      <c r="L97" s="231"/>
      <c r="M97" s="280">
        <f t="shared" si="6"/>
        <v>0</v>
      </c>
      <c r="N97" s="263"/>
      <c r="O97" s="118"/>
      <c r="P97" s="314">
        <f>IF(AB97=0,0,('D - Change Order Summary'!H97*AB97)-I97)</f>
        <v>0</v>
      </c>
      <c r="Q97" s="315"/>
      <c r="R97" s="278">
        <f>IF(AC97=0,0,('D - Change Order Summary'!J97*AC97)-K97)</f>
        <v>0</v>
      </c>
      <c r="S97" s="230"/>
      <c r="T97" s="230"/>
      <c r="U97" s="231"/>
      <c r="V97" s="280">
        <f t="shared" si="7"/>
        <v>0</v>
      </c>
      <c r="W97" s="263"/>
      <c r="X97" s="280">
        <f t="shared" si="8"/>
        <v>0</v>
      </c>
      <c r="Y97" s="263"/>
      <c r="Z97" s="65"/>
      <c r="AA97" s="65"/>
      <c r="AB97" s="6"/>
      <c r="AC97" s="11"/>
      <c r="AD97" s="91">
        <f>'D - Change Order Summary'!R97</f>
        <v>0</v>
      </c>
      <c r="AE97" s="65"/>
      <c r="AF97" s="65"/>
      <c r="AG97" s="65"/>
      <c r="AH97" s="65"/>
      <c r="AI97" s="65"/>
      <c r="AJ97" s="65"/>
      <c r="AK97" s="65"/>
      <c r="AL97" s="65"/>
      <c r="AM97" s="65"/>
      <c r="AN97" s="65"/>
    </row>
    <row r="98" spans="1:40" ht="12.75" customHeight="1" x14ac:dyDescent="0.2">
      <c r="A98" s="103">
        <f>'D - Change Order Summary'!A98</f>
        <v>0</v>
      </c>
      <c r="B98" s="77">
        <f>'D - Change Order Summary'!B98</f>
        <v>0</v>
      </c>
      <c r="C98" s="336">
        <f>'D - Change Order Summary'!C98</f>
        <v>0</v>
      </c>
      <c r="D98" s="239"/>
      <c r="E98" s="263"/>
      <c r="F98" s="337">
        <f>'D - Change Order Summary'!D98</f>
        <v>0</v>
      </c>
      <c r="G98" s="239"/>
      <c r="H98" s="263"/>
      <c r="I98" s="305"/>
      <c r="J98" s="231"/>
      <c r="K98" s="305"/>
      <c r="L98" s="231"/>
      <c r="M98" s="280">
        <f t="shared" si="6"/>
        <v>0</v>
      </c>
      <c r="N98" s="263"/>
      <c r="O98" s="118"/>
      <c r="P98" s="314">
        <f>IF(AB98=0,0,('D - Change Order Summary'!H98*AB98)-I98)</f>
        <v>0</v>
      </c>
      <c r="Q98" s="315"/>
      <c r="R98" s="278">
        <f>IF(AC98=0,0,('D - Change Order Summary'!J98*AC98)-K98)</f>
        <v>0</v>
      </c>
      <c r="S98" s="230"/>
      <c r="T98" s="230"/>
      <c r="U98" s="231"/>
      <c r="V98" s="280">
        <f t="shared" si="7"/>
        <v>0</v>
      </c>
      <c r="W98" s="263"/>
      <c r="X98" s="280">
        <f t="shared" si="8"/>
        <v>0</v>
      </c>
      <c r="Y98" s="263"/>
      <c r="Z98" s="65"/>
      <c r="AA98" s="65"/>
      <c r="AB98" s="6"/>
      <c r="AC98" s="11"/>
      <c r="AD98" s="91">
        <f>'D - Change Order Summary'!R98</f>
        <v>0</v>
      </c>
      <c r="AE98" s="65"/>
      <c r="AF98" s="65"/>
      <c r="AG98" s="65"/>
      <c r="AH98" s="65"/>
      <c r="AI98" s="65"/>
      <c r="AJ98" s="65"/>
      <c r="AK98" s="65"/>
      <c r="AL98" s="65"/>
      <c r="AM98" s="65"/>
      <c r="AN98" s="65"/>
    </row>
    <row r="99" spans="1:40" ht="12.75" customHeight="1" x14ac:dyDescent="0.2">
      <c r="A99" s="103">
        <f>'D - Change Order Summary'!A99</f>
        <v>0</v>
      </c>
      <c r="B99" s="77">
        <f>'D - Change Order Summary'!B99</f>
        <v>0</v>
      </c>
      <c r="C99" s="336">
        <f>'D - Change Order Summary'!C99</f>
        <v>0</v>
      </c>
      <c r="D99" s="239"/>
      <c r="E99" s="263"/>
      <c r="F99" s="337">
        <f>'D - Change Order Summary'!D99</f>
        <v>0</v>
      </c>
      <c r="G99" s="239"/>
      <c r="H99" s="263"/>
      <c r="I99" s="305"/>
      <c r="J99" s="231"/>
      <c r="K99" s="305"/>
      <c r="L99" s="231"/>
      <c r="M99" s="280">
        <f t="shared" si="6"/>
        <v>0</v>
      </c>
      <c r="N99" s="263"/>
      <c r="O99" s="118"/>
      <c r="P99" s="314">
        <f>IF(AB99=0,0,('D - Change Order Summary'!H99*AB99)-I99)</f>
        <v>0</v>
      </c>
      <c r="Q99" s="315"/>
      <c r="R99" s="278">
        <f>IF(AC99=0,0,('D - Change Order Summary'!J99*AC99)-K99)</f>
        <v>0</v>
      </c>
      <c r="S99" s="230"/>
      <c r="T99" s="230"/>
      <c r="U99" s="231"/>
      <c r="V99" s="280">
        <f t="shared" si="7"/>
        <v>0</v>
      </c>
      <c r="W99" s="263"/>
      <c r="X99" s="280">
        <f t="shared" si="8"/>
        <v>0</v>
      </c>
      <c r="Y99" s="263"/>
      <c r="Z99" s="65"/>
      <c r="AA99" s="65"/>
      <c r="AB99" s="6"/>
      <c r="AC99" s="11"/>
      <c r="AD99" s="91">
        <f>'D - Change Order Summary'!R99</f>
        <v>0</v>
      </c>
      <c r="AE99" s="65"/>
      <c r="AF99" s="65"/>
      <c r="AG99" s="65"/>
      <c r="AH99" s="65"/>
      <c r="AI99" s="65"/>
      <c r="AJ99" s="65"/>
      <c r="AK99" s="65"/>
      <c r="AL99" s="65"/>
      <c r="AM99" s="65"/>
      <c r="AN99" s="65"/>
    </row>
    <row r="100" spans="1:40" ht="12.75" customHeight="1" x14ac:dyDescent="0.2">
      <c r="A100" s="103">
        <f>'D - Change Order Summary'!A100</f>
        <v>0</v>
      </c>
      <c r="B100" s="77">
        <f>'D - Change Order Summary'!B100</f>
        <v>0</v>
      </c>
      <c r="C100" s="336">
        <f>'D - Change Order Summary'!C100</f>
        <v>0</v>
      </c>
      <c r="D100" s="239"/>
      <c r="E100" s="263"/>
      <c r="F100" s="337">
        <f>'D - Change Order Summary'!D100</f>
        <v>0</v>
      </c>
      <c r="G100" s="239"/>
      <c r="H100" s="263"/>
      <c r="I100" s="305"/>
      <c r="J100" s="231"/>
      <c r="K100" s="305"/>
      <c r="L100" s="231"/>
      <c r="M100" s="280">
        <f t="shared" si="6"/>
        <v>0</v>
      </c>
      <c r="N100" s="263"/>
      <c r="O100" s="118"/>
      <c r="P100" s="314">
        <f>IF(AB100=0,0,('D - Change Order Summary'!H100*AB100)-I100)</f>
        <v>0</v>
      </c>
      <c r="Q100" s="315"/>
      <c r="R100" s="278">
        <f>IF(AC100=0,0,('D - Change Order Summary'!J100*AC100)-K100)</f>
        <v>0</v>
      </c>
      <c r="S100" s="230"/>
      <c r="T100" s="230"/>
      <c r="U100" s="231"/>
      <c r="V100" s="280">
        <f t="shared" si="7"/>
        <v>0</v>
      </c>
      <c r="W100" s="263"/>
      <c r="X100" s="280">
        <f t="shared" si="8"/>
        <v>0</v>
      </c>
      <c r="Y100" s="263"/>
      <c r="Z100" s="65"/>
      <c r="AA100" s="65"/>
      <c r="AB100" s="6"/>
      <c r="AC100" s="11"/>
      <c r="AD100" s="91">
        <f>'D - Change Order Summary'!R100</f>
        <v>0</v>
      </c>
      <c r="AE100" s="65"/>
      <c r="AF100" s="65"/>
      <c r="AG100" s="65"/>
      <c r="AH100" s="65"/>
      <c r="AI100" s="65"/>
      <c r="AJ100" s="65"/>
      <c r="AK100" s="65"/>
      <c r="AL100" s="65"/>
      <c r="AM100" s="65"/>
      <c r="AN100" s="65"/>
    </row>
    <row r="101" spans="1:40" ht="12.75" customHeight="1" x14ac:dyDescent="0.2">
      <c r="A101" s="103">
        <f>'D - Change Order Summary'!A101</f>
        <v>0</v>
      </c>
      <c r="B101" s="77">
        <f>'D - Change Order Summary'!B101</f>
        <v>0</v>
      </c>
      <c r="C101" s="336">
        <f>'D - Change Order Summary'!C101</f>
        <v>0</v>
      </c>
      <c r="D101" s="239"/>
      <c r="E101" s="263"/>
      <c r="F101" s="337">
        <f>'D - Change Order Summary'!D101</f>
        <v>0</v>
      </c>
      <c r="G101" s="239"/>
      <c r="H101" s="263"/>
      <c r="I101" s="305"/>
      <c r="J101" s="231"/>
      <c r="K101" s="305"/>
      <c r="L101" s="231"/>
      <c r="M101" s="280">
        <f t="shared" si="6"/>
        <v>0</v>
      </c>
      <c r="N101" s="263"/>
      <c r="O101" s="118"/>
      <c r="P101" s="314">
        <f>IF(AB101=0,0,('D - Change Order Summary'!H101*AB101)-I101)</f>
        <v>0</v>
      </c>
      <c r="Q101" s="315"/>
      <c r="R101" s="278">
        <f>IF(AC101=0,0,('D - Change Order Summary'!J101*AC101)-K101)</f>
        <v>0</v>
      </c>
      <c r="S101" s="230"/>
      <c r="T101" s="230"/>
      <c r="U101" s="231"/>
      <c r="V101" s="280">
        <f t="shared" si="7"/>
        <v>0</v>
      </c>
      <c r="W101" s="263"/>
      <c r="X101" s="280">
        <f t="shared" si="8"/>
        <v>0</v>
      </c>
      <c r="Y101" s="263"/>
      <c r="Z101" s="65"/>
      <c r="AA101" s="65"/>
      <c r="AB101" s="6"/>
      <c r="AC101" s="11"/>
      <c r="AD101" s="91">
        <f>'D - Change Order Summary'!R101</f>
        <v>0</v>
      </c>
      <c r="AE101" s="65"/>
      <c r="AF101" s="65"/>
      <c r="AG101" s="65"/>
      <c r="AH101" s="65"/>
      <c r="AI101" s="65"/>
      <c r="AJ101" s="65"/>
      <c r="AK101" s="65"/>
      <c r="AL101" s="65"/>
      <c r="AM101" s="65"/>
      <c r="AN101" s="65"/>
    </row>
    <row r="102" spans="1:40" ht="12.75" customHeight="1" x14ac:dyDescent="0.2">
      <c r="A102" s="119">
        <f>'D - Change Order Summary'!A102</f>
        <v>0</v>
      </c>
      <c r="B102" s="77">
        <f>'D - Change Order Summary'!B102</f>
        <v>0</v>
      </c>
      <c r="C102" s="336">
        <f>'D - Change Order Summary'!C102</f>
        <v>0</v>
      </c>
      <c r="D102" s="239"/>
      <c r="E102" s="263"/>
      <c r="F102" s="337">
        <f>'D - Change Order Summary'!D102</f>
        <v>0</v>
      </c>
      <c r="G102" s="239"/>
      <c r="H102" s="263"/>
      <c r="I102" s="305"/>
      <c r="J102" s="231"/>
      <c r="K102" s="305"/>
      <c r="L102" s="231"/>
      <c r="M102" s="306">
        <f t="shared" si="6"/>
        <v>0</v>
      </c>
      <c r="N102" s="304"/>
      <c r="O102" s="118"/>
      <c r="P102" s="314">
        <f>IF(AB102=0,0,('D - Change Order Summary'!H102*AB102)-I102)</f>
        <v>0</v>
      </c>
      <c r="Q102" s="315"/>
      <c r="R102" s="278">
        <f>IF(AC102=0,0,('D - Change Order Summary'!J102*AC102)-K102)</f>
        <v>0</v>
      </c>
      <c r="S102" s="230"/>
      <c r="T102" s="230"/>
      <c r="U102" s="231"/>
      <c r="V102" s="306">
        <f t="shared" si="7"/>
        <v>0</v>
      </c>
      <c r="W102" s="304"/>
      <c r="X102" s="306">
        <f t="shared" si="8"/>
        <v>0</v>
      </c>
      <c r="Y102" s="304"/>
      <c r="Z102" s="65"/>
      <c r="AA102" s="65"/>
      <c r="AB102" s="8"/>
      <c r="AC102" s="12"/>
      <c r="AD102" s="92">
        <f>'D - Change Order Summary'!R102</f>
        <v>0</v>
      </c>
      <c r="AE102" s="65"/>
      <c r="AF102" s="65"/>
      <c r="AG102" s="65"/>
      <c r="AH102" s="65"/>
      <c r="AI102" s="65"/>
      <c r="AJ102" s="65"/>
      <c r="AK102" s="65"/>
      <c r="AL102" s="65"/>
      <c r="AM102" s="65"/>
      <c r="AN102" s="65"/>
    </row>
    <row r="103" spans="1:40" ht="12.75" customHeight="1" x14ac:dyDescent="0.2">
      <c r="A103" s="339" t="s">
        <v>158</v>
      </c>
      <c r="B103" s="205"/>
      <c r="C103" s="205"/>
      <c r="D103" s="205"/>
      <c r="E103" s="205"/>
      <c r="F103" s="205"/>
      <c r="G103" s="205"/>
      <c r="H103" s="261"/>
      <c r="I103" s="266">
        <f>SUM(I80:I102)</f>
        <v>0</v>
      </c>
      <c r="J103" s="267"/>
      <c r="K103" s="266">
        <f>SUM(K80:K102)</f>
        <v>0</v>
      </c>
      <c r="L103" s="267"/>
      <c r="M103" s="307">
        <f t="shared" si="6"/>
        <v>0</v>
      </c>
      <c r="N103" s="267"/>
      <c r="O103" s="58"/>
      <c r="P103" s="307">
        <f>SUM(P80:P102)</f>
        <v>0</v>
      </c>
      <c r="Q103" s="267"/>
      <c r="R103" s="307">
        <f>SUM(R80:R102)</f>
        <v>0</v>
      </c>
      <c r="S103" s="296"/>
      <c r="T103" s="296"/>
      <c r="U103" s="267"/>
      <c r="V103" s="307">
        <f t="shared" si="7"/>
        <v>0</v>
      </c>
      <c r="W103" s="267"/>
      <c r="X103" s="307">
        <f t="shared" si="8"/>
        <v>0</v>
      </c>
      <c r="Y103" s="267"/>
      <c r="Z103" s="59"/>
      <c r="AA103" s="93"/>
      <c r="AB103" s="65"/>
      <c r="AC103" s="65"/>
      <c r="AD103" s="65"/>
      <c r="AE103" s="65"/>
      <c r="AF103" s="65"/>
      <c r="AG103" s="65"/>
      <c r="AH103" s="65"/>
      <c r="AI103" s="65"/>
      <c r="AJ103" s="65"/>
      <c r="AK103" s="65"/>
      <c r="AL103" s="65"/>
      <c r="AM103" s="65"/>
      <c r="AN103" s="65"/>
    </row>
    <row r="104" spans="1:40" ht="14.25" customHeight="1" x14ac:dyDescent="0.2">
      <c r="A104" s="338" t="str">
        <f>IF(COSLastPage=Z75,"Grand Total Final Sheet Only","")</f>
        <v/>
      </c>
      <c r="B104" s="202"/>
      <c r="C104" s="202"/>
      <c r="D104" s="202"/>
      <c r="E104" s="202"/>
      <c r="F104" s="202"/>
      <c r="G104" s="202"/>
      <c r="H104" s="269"/>
      <c r="I104" s="268">
        <f>SUBTOTAL(9,I35,I69,I103)</f>
        <v>0</v>
      </c>
      <c r="J104" s="269"/>
      <c r="K104" s="268">
        <f>SUBTOTAL(9,K35,K69,K103)</f>
        <v>0</v>
      </c>
      <c r="L104" s="269"/>
      <c r="M104" s="268">
        <f>SUBTOTAL(9,M35,M69,M103)</f>
        <v>0</v>
      </c>
      <c r="N104" s="269"/>
      <c r="O104" s="60"/>
      <c r="P104" s="268">
        <f>SUBTOTAL(9,P35,P69,P103)</f>
        <v>0</v>
      </c>
      <c r="Q104" s="269"/>
      <c r="R104" s="317">
        <f>SUBTOTAL(9,R35,R69,R103)</f>
        <v>0</v>
      </c>
      <c r="S104" s="202"/>
      <c r="T104" s="202"/>
      <c r="U104" s="269"/>
      <c r="V104" s="268">
        <f>SUBTOTAL(9,V35,V69,V103)</f>
        <v>0</v>
      </c>
      <c r="W104" s="269"/>
      <c r="X104" s="268">
        <f>SUBTOTAL(9,X35,X69,X103)</f>
        <v>0</v>
      </c>
      <c r="Y104" s="269"/>
      <c r="Z104" s="65"/>
      <c r="AA104" s="65"/>
      <c r="AB104" s="65"/>
      <c r="AC104" s="65"/>
      <c r="AD104" s="65"/>
      <c r="AE104" s="65"/>
      <c r="AF104" s="65"/>
      <c r="AG104" s="65"/>
      <c r="AH104" s="65"/>
      <c r="AI104" s="65"/>
      <c r="AJ104" s="65"/>
      <c r="AK104" s="65"/>
      <c r="AL104" s="65"/>
      <c r="AM104" s="65"/>
      <c r="AN104" s="65"/>
    </row>
    <row r="105" spans="1:40" ht="14.25" customHeight="1" x14ac:dyDescent="0.2">
      <c r="A105" s="24" t="str">
        <f>FormNumber</f>
        <v>F330-02</v>
      </c>
      <c r="B105" s="120"/>
      <c r="C105" s="120"/>
      <c r="D105" s="120"/>
      <c r="E105" s="120"/>
      <c r="F105" s="120"/>
      <c r="G105" s="120"/>
      <c r="H105" s="120"/>
      <c r="I105" s="62"/>
      <c r="J105" s="62"/>
      <c r="K105" s="62"/>
      <c r="L105" s="62"/>
      <c r="M105" s="282" t="str">
        <f>FormVersion</f>
        <v>2015-SEP</v>
      </c>
      <c r="N105" s="191"/>
      <c r="O105" s="63"/>
      <c r="P105" s="62"/>
      <c r="Q105" s="62"/>
      <c r="R105" s="121"/>
      <c r="S105" s="121"/>
      <c r="T105" s="121"/>
      <c r="U105" s="121"/>
      <c r="V105" s="62"/>
      <c r="W105" s="62"/>
      <c r="X105" s="62"/>
      <c r="Y105" s="64" t="str">
        <f>"Section E - Change Order Details, Page "&amp;Z75&amp;" of "&amp;COSLastPage</f>
        <v>Section E - Change Order Details, Page 3 of 0</v>
      </c>
      <c r="Z105" s="65"/>
      <c r="AA105" s="65"/>
      <c r="AB105" s="65"/>
      <c r="AC105" s="65"/>
      <c r="AD105" s="65"/>
      <c r="AE105" s="65"/>
      <c r="AF105" s="65"/>
      <c r="AG105" s="65"/>
      <c r="AH105" s="65"/>
      <c r="AI105" s="65"/>
      <c r="AJ105" s="65"/>
      <c r="AK105" s="65"/>
      <c r="AL105" s="65"/>
      <c r="AM105" s="65"/>
      <c r="AN105" s="65"/>
    </row>
    <row r="106" spans="1:40"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row>
    <row r="107" spans="1:40"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row>
    <row r="108" spans="1:40"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row>
    <row r="109" spans="1:40"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row>
    <row r="110" spans="1:40"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row>
    <row r="111" spans="1:40"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row>
    <row r="112" spans="1:40"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row>
    <row r="113" spans="1:40"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row>
    <row r="114" spans="1:40"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row>
    <row r="115" spans="1:40"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row>
    <row r="116" spans="1:40"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row>
    <row r="117" spans="1:40"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row>
    <row r="118" spans="1:40"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row>
    <row r="119" spans="1:40"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row>
    <row r="120" spans="1:40"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row>
    <row r="121" spans="1:40"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row>
    <row r="122" spans="1:40"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row>
    <row r="123" spans="1:40"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row>
    <row r="124" spans="1:40"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row>
    <row r="125" spans="1:40"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row>
    <row r="126" spans="1:40"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row>
    <row r="127" spans="1:40"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row>
    <row r="128" spans="1:40"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row>
    <row r="129" spans="1:40"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row>
    <row r="130" spans="1:40"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row>
    <row r="131" spans="1:40"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row>
    <row r="132" spans="1:40"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row>
    <row r="133" spans="1:40"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row>
    <row r="134" spans="1:40"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row>
    <row r="135" spans="1:40"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row>
    <row r="136" spans="1:40"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row>
    <row r="137" spans="1:40"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row>
    <row r="138" spans="1:40"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row>
    <row r="139" spans="1:40"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row>
    <row r="140" spans="1:40"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row>
    <row r="141" spans="1:40"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row>
    <row r="142" spans="1:40"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row>
    <row r="143" spans="1:40"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row>
    <row r="144" spans="1:40"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row>
    <row r="145" spans="1:40"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row>
    <row r="146" spans="1:40"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row>
    <row r="147" spans="1:40"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row>
    <row r="148" spans="1:40"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row>
    <row r="149" spans="1:40"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row>
    <row r="150" spans="1:40"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row>
    <row r="151" spans="1:40"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row>
    <row r="152" spans="1:40"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row>
    <row r="153" spans="1:40"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row>
    <row r="154" spans="1:40"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row>
    <row r="155" spans="1:40"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row>
    <row r="156" spans="1:40"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row>
    <row r="157" spans="1:40"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row>
    <row r="158" spans="1:40"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row>
    <row r="159" spans="1:40"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row>
    <row r="160" spans="1:40"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row>
    <row r="161" spans="1:40"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row>
    <row r="162" spans="1:40"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row>
    <row r="163" spans="1:40"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row>
    <row r="164" spans="1:40"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row>
    <row r="165" spans="1:40"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row>
    <row r="166" spans="1:40"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row>
    <row r="167" spans="1:40"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row>
    <row r="168" spans="1:40"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row>
    <row r="169" spans="1:40"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row>
    <row r="170" spans="1:40"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row>
    <row r="171" spans="1:40"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row>
    <row r="172" spans="1:40"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row>
    <row r="173" spans="1:40"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row>
    <row r="174" spans="1:40"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row>
    <row r="175" spans="1:40"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row>
    <row r="176" spans="1:40"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row>
    <row r="177" spans="1:40"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row>
    <row r="178" spans="1:40"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row>
    <row r="179" spans="1:40"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row>
    <row r="180" spans="1:40"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row>
    <row r="181" spans="1:40"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row>
    <row r="182" spans="1:40"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row>
    <row r="183" spans="1:40"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row>
    <row r="184" spans="1:40"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row>
    <row r="185" spans="1:40"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row>
    <row r="186" spans="1:40"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row>
    <row r="187" spans="1:40"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row>
    <row r="188" spans="1:40"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row>
    <row r="189" spans="1:40"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row>
    <row r="190" spans="1:40"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row>
    <row r="191" spans="1:40"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row>
    <row r="192" spans="1:40"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row>
    <row r="193" spans="1:40"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row>
    <row r="194" spans="1:40"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row>
    <row r="195" spans="1:40"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row>
    <row r="196" spans="1:40"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row>
    <row r="197" spans="1:40"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row>
    <row r="198" spans="1:40"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row>
    <row r="199" spans="1:40"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row>
    <row r="200" spans="1:40"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row>
    <row r="201" spans="1:40"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row>
    <row r="202" spans="1:40"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row>
    <row r="203" spans="1:40"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row>
    <row r="204" spans="1:40"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row>
    <row r="205" spans="1:40"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row>
    <row r="206" spans="1:40"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row>
    <row r="207" spans="1:40"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row>
    <row r="208" spans="1:40"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row>
    <row r="209" spans="1:40"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row>
    <row r="210" spans="1:40"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row>
    <row r="211" spans="1:40"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row>
    <row r="212" spans="1:40"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row>
    <row r="213" spans="1:40"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row>
    <row r="214" spans="1:40"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row>
    <row r="215" spans="1:40"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row>
    <row r="216" spans="1:40"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row>
    <row r="217" spans="1:40"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row>
    <row r="218" spans="1:40"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row>
    <row r="219" spans="1:40"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row>
    <row r="220" spans="1:40"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row>
    <row r="221" spans="1:40"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row>
    <row r="222" spans="1:40"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row>
    <row r="223" spans="1:40"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row>
    <row r="224" spans="1:40"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row>
    <row r="225" spans="1:40"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row>
    <row r="226" spans="1:40"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row>
    <row r="227" spans="1:40"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row>
    <row r="228" spans="1:40"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row>
    <row r="229" spans="1:40"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row>
    <row r="230" spans="1:40"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row>
    <row r="231" spans="1:40"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row>
    <row r="232" spans="1:40"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row>
    <row r="233" spans="1:40"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row>
    <row r="234" spans="1:40"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row>
    <row r="235" spans="1:40"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row>
    <row r="236" spans="1:40"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row>
    <row r="237" spans="1:40"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row>
    <row r="238" spans="1:40"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row>
    <row r="239" spans="1:40"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row>
    <row r="240" spans="1:40"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row>
    <row r="241" spans="1:40"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row>
    <row r="242" spans="1:40"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row>
    <row r="243" spans="1:40"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row>
    <row r="244" spans="1:40"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row>
    <row r="245" spans="1:40"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row>
    <row r="246" spans="1:40"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row>
    <row r="247" spans="1:40"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row>
    <row r="248" spans="1:40"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row>
    <row r="249" spans="1:40"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row>
    <row r="250" spans="1:40"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row>
    <row r="251" spans="1:40"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row>
    <row r="252" spans="1:40"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row>
    <row r="253" spans="1:40"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row>
    <row r="254" spans="1:40"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row>
    <row r="255" spans="1:40"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row>
    <row r="256" spans="1:40"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row>
    <row r="257" spans="1:40"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row>
    <row r="258" spans="1:40"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row>
    <row r="259" spans="1:40"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row>
    <row r="260" spans="1:40"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row>
    <row r="261" spans="1:40"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row>
    <row r="262" spans="1:40"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row>
    <row r="263" spans="1:40"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row>
    <row r="264" spans="1:40"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row>
    <row r="265" spans="1:40"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row>
    <row r="266" spans="1:40"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row>
    <row r="267" spans="1:40"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row>
    <row r="268" spans="1:40"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row>
    <row r="269" spans="1:40"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row>
    <row r="270" spans="1:40"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row>
    <row r="271" spans="1:40"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row>
    <row r="272" spans="1:40"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row>
    <row r="273" spans="1:40"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row>
    <row r="274" spans="1:40"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row>
    <row r="275" spans="1:40"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row>
    <row r="276" spans="1:40"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row>
    <row r="277" spans="1:40"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row>
    <row r="278" spans="1:40"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row>
    <row r="279" spans="1:40"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row>
    <row r="280" spans="1:40"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row>
    <row r="281" spans="1:40"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row>
    <row r="282" spans="1:40"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row>
    <row r="283" spans="1:40"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row>
    <row r="284" spans="1:40"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row>
    <row r="285" spans="1:40"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row>
    <row r="286" spans="1:40"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row>
    <row r="287" spans="1:40"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row>
    <row r="288" spans="1:40"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row>
    <row r="289" spans="1:40"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row>
    <row r="290" spans="1:40"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row>
    <row r="291" spans="1:40"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row>
    <row r="292" spans="1:40"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row>
    <row r="293" spans="1:40"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row>
    <row r="294" spans="1:40"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row>
    <row r="295" spans="1:40"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row>
    <row r="296" spans="1:40"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row>
    <row r="297" spans="1:40"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row>
    <row r="298" spans="1:40"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row>
    <row r="299" spans="1:40"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row>
    <row r="300" spans="1:40"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row>
    <row r="301" spans="1:40"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row>
    <row r="302" spans="1:40"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row>
    <row r="303" spans="1:40"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row>
    <row r="304" spans="1:40"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row>
    <row r="305" spans="1:40"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row>
    <row r="306" spans="1:40"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row>
    <row r="307" spans="1:40"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row>
    <row r="308" spans="1:40"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row>
    <row r="309" spans="1:40"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row>
    <row r="310" spans="1:40"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row>
    <row r="311" spans="1:40"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row>
    <row r="312" spans="1:40"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row>
    <row r="313" spans="1:40"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row>
    <row r="314" spans="1:40"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row>
    <row r="315" spans="1:40"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row>
    <row r="316" spans="1:40"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row>
    <row r="317" spans="1:40"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row>
    <row r="318" spans="1:40"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row>
    <row r="319" spans="1:40"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row>
    <row r="320" spans="1:40"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row>
    <row r="321" spans="1:40"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row>
    <row r="322" spans="1:40"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row>
    <row r="323" spans="1:40"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row>
    <row r="324" spans="1:40"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row>
    <row r="325" spans="1:40"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row>
    <row r="326" spans="1:40"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row>
    <row r="327" spans="1:40"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row>
    <row r="328" spans="1:40"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row>
    <row r="329" spans="1:40"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row>
    <row r="330" spans="1:40"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row>
    <row r="331" spans="1:40"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row>
    <row r="332" spans="1:40"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row>
    <row r="333" spans="1:40"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row>
    <row r="334" spans="1:40"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row>
    <row r="335" spans="1:40"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row>
    <row r="336" spans="1:40"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row>
    <row r="337" spans="1:40"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row>
    <row r="338" spans="1:40"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row>
    <row r="339" spans="1:40"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row>
    <row r="340" spans="1:40"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row>
    <row r="341" spans="1:40"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row>
    <row r="342" spans="1:40"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row>
    <row r="343" spans="1:40"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row>
    <row r="344" spans="1:40"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row>
    <row r="345" spans="1:40"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row>
    <row r="346" spans="1:40"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row>
    <row r="347" spans="1:40"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row>
    <row r="348" spans="1:40"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row>
    <row r="349" spans="1:40"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row>
    <row r="350" spans="1:40"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row>
    <row r="351" spans="1:40"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row>
    <row r="352" spans="1:40"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row>
    <row r="353" spans="1:40"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row>
    <row r="354" spans="1:40"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row>
    <row r="355" spans="1:40"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row>
    <row r="356" spans="1:40"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row>
    <row r="357" spans="1:40"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row>
    <row r="358" spans="1:40"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row>
    <row r="359" spans="1:40"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row>
    <row r="360" spans="1:40"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row>
    <row r="361" spans="1:40"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row>
    <row r="362" spans="1:40"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row>
    <row r="363" spans="1:40"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row>
    <row r="364" spans="1:40"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row>
    <row r="365" spans="1:40"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row>
    <row r="366" spans="1:40"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row>
    <row r="367" spans="1:40"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row>
    <row r="368" spans="1:40"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row>
    <row r="369" spans="1:40"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row>
    <row r="370" spans="1:40"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row>
    <row r="371" spans="1:40"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row>
    <row r="372" spans="1:40"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row>
    <row r="373" spans="1:40"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row>
    <row r="374" spans="1:40"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row>
    <row r="375" spans="1:40"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row>
    <row r="376" spans="1:40"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row>
    <row r="377" spans="1:40"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row>
    <row r="378" spans="1:40"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row>
    <row r="379" spans="1:40"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row>
    <row r="380" spans="1:40"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row>
    <row r="381" spans="1:40"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row>
    <row r="382" spans="1:40"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row>
    <row r="383" spans="1:40"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row>
    <row r="384" spans="1:40"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row>
    <row r="385" spans="1:40"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row>
    <row r="386" spans="1:40"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row>
    <row r="387" spans="1:40"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row>
    <row r="388" spans="1:40"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row>
    <row r="389" spans="1:40"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row>
    <row r="390" spans="1:40"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row>
    <row r="391" spans="1:40"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row>
    <row r="392" spans="1:40"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row>
    <row r="393" spans="1:40"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row>
    <row r="394" spans="1:40"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row>
    <row r="395" spans="1:40"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row>
    <row r="396" spans="1:40"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row>
    <row r="397" spans="1:40"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row>
    <row r="398" spans="1:40"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row>
    <row r="399" spans="1:40"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row>
    <row r="400" spans="1:40"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row>
    <row r="401" spans="1:40"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row>
    <row r="402" spans="1:40"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row>
    <row r="403" spans="1:40"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row>
    <row r="404" spans="1:40"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row>
    <row r="405" spans="1:40"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row>
    <row r="406" spans="1:40"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row>
    <row r="407" spans="1:40"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row>
    <row r="408" spans="1:40"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row>
    <row r="409" spans="1:40"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row>
    <row r="410" spans="1:40"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row>
    <row r="411" spans="1:40"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row>
    <row r="412" spans="1:40"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row>
    <row r="413" spans="1:40"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row>
    <row r="414" spans="1:40"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row>
    <row r="415" spans="1:40"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row>
    <row r="416" spans="1:40"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row>
    <row r="417" spans="1:40"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row>
    <row r="418" spans="1:40"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row>
    <row r="419" spans="1:40"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row>
    <row r="420" spans="1:40"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row>
    <row r="421" spans="1:40"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row>
    <row r="422" spans="1:40"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row>
    <row r="423" spans="1:40"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row>
    <row r="424" spans="1:40"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row>
    <row r="425" spans="1:40"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row>
    <row r="426" spans="1:40"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row>
    <row r="427" spans="1:40"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row>
    <row r="428" spans="1:40"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row>
    <row r="429" spans="1:40"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row>
    <row r="430" spans="1:40"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row>
    <row r="431" spans="1:40"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row>
    <row r="432" spans="1:40"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row>
    <row r="433" spans="1:40"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row>
    <row r="434" spans="1:40"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row>
    <row r="435" spans="1:40"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row>
    <row r="436" spans="1:40"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row>
    <row r="437" spans="1:40"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row>
    <row r="438" spans="1:40"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row>
    <row r="439" spans="1:40"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row>
    <row r="440" spans="1:40"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row>
    <row r="441" spans="1:40"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row>
    <row r="442" spans="1:40"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row>
    <row r="443" spans="1:40"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row>
    <row r="444" spans="1:40"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row>
    <row r="445" spans="1:40"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row>
    <row r="446" spans="1:40"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row>
    <row r="447" spans="1:40"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row>
    <row r="448" spans="1:40"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row>
    <row r="449" spans="1:40"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row>
    <row r="450" spans="1:40"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row>
    <row r="451" spans="1:40"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row>
    <row r="452" spans="1:40"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row>
    <row r="453" spans="1:40"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row>
    <row r="454" spans="1:40"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row>
    <row r="455" spans="1:40"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row>
    <row r="456" spans="1:40"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row>
    <row r="457" spans="1:40"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row>
    <row r="458" spans="1:40"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row>
    <row r="459" spans="1:40"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row>
    <row r="460" spans="1:40"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row>
    <row r="461" spans="1:40"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row>
    <row r="462" spans="1:40"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row>
    <row r="463" spans="1:40"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row>
    <row r="464" spans="1:40"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row>
    <row r="465" spans="1:40"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row>
    <row r="466" spans="1:40"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row>
    <row r="467" spans="1:40"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row>
    <row r="468" spans="1:40"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row>
    <row r="469" spans="1:40"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row>
    <row r="470" spans="1:40"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row>
    <row r="471" spans="1:40"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row>
    <row r="472" spans="1:40"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row>
    <row r="473" spans="1:40"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row>
    <row r="474" spans="1:40"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row>
    <row r="475" spans="1:40"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row>
    <row r="476" spans="1:40"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row>
    <row r="477" spans="1:40"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row>
    <row r="478" spans="1:40"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row>
    <row r="479" spans="1:40"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row>
    <row r="480" spans="1:40"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row>
    <row r="481" spans="1:40"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row>
    <row r="482" spans="1:40"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row>
    <row r="483" spans="1:40"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row>
    <row r="484" spans="1:40"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row>
    <row r="485" spans="1:40"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row>
    <row r="486" spans="1:40"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row>
    <row r="487" spans="1:40"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row>
    <row r="488" spans="1:40"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row>
    <row r="489" spans="1:40"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row>
    <row r="490" spans="1:40"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row>
    <row r="491" spans="1:40"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row>
    <row r="492" spans="1:40"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row>
    <row r="493" spans="1:40"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row>
    <row r="494" spans="1:40"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row>
    <row r="495" spans="1:40"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row>
    <row r="496" spans="1:40"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row>
    <row r="497" spans="1:40"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row>
    <row r="498" spans="1:40"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row>
    <row r="499" spans="1:40"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row>
    <row r="500" spans="1:40"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row>
    <row r="501" spans="1:40"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row>
    <row r="502" spans="1:40"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row>
    <row r="503" spans="1:40"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row>
    <row r="504" spans="1:40"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row>
    <row r="505" spans="1:40"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row>
    <row r="506" spans="1:40"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row>
    <row r="507" spans="1:40"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row>
    <row r="508" spans="1:40"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row>
    <row r="509" spans="1:40"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row>
    <row r="510" spans="1:40"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row>
    <row r="511" spans="1:40"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row>
    <row r="512" spans="1:40"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row>
    <row r="513" spans="1:40"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row>
    <row r="514" spans="1:40"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row>
    <row r="515" spans="1:40"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row>
    <row r="516" spans="1:40"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row>
    <row r="517" spans="1:40"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row>
    <row r="518" spans="1:40"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row>
    <row r="519" spans="1:40"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row>
    <row r="520" spans="1:40"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row>
    <row r="521" spans="1:40"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row>
    <row r="522" spans="1:40"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row>
    <row r="523" spans="1:40"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row>
    <row r="524" spans="1:40"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row>
    <row r="525" spans="1:40"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row>
    <row r="526" spans="1:40"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row>
    <row r="527" spans="1:40"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row>
    <row r="528" spans="1:40"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row>
    <row r="529" spans="1:40"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row>
    <row r="530" spans="1:40"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row>
    <row r="531" spans="1:40"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row>
    <row r="532" spans="1:40"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row>
    <row r="533" spans="1:40"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row>
    <row r="534" spans="1:40"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row>
    <row r="535" spans="1:40"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row>
    <row r="536" spans="1:40"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row>
    <row r="537" spans="1:40"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row>
    <row r="538" spans="1:40"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row>
    <row r="539" spans="1:40"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row>
    <row r="540" spans="1:40"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row>
    <row r="541" spans="1:40"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row>
    <row r="542" spans="1:40"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row>
    <row r="543" spans="1:40"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row>
    <row r="544" spans="1:40"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row>
    <row r="545" spans="1:40"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row>
    <row r="546" spans="1:40"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row>
    <row r="547" spans="1:40"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row>
    <row r="548" spans="1:40"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row>
    <row r="549" spans="1:40"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row>
    <row r="550" spans="1:40"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row>
    <row r="551" spans="1:40"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row>
    <row r="552" spans="1:40"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row>
    <row r="553" spans="1:40"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row>
    <row r="554" spans="1:40"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row>
    <row r="555" spans="1:40"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row>
    <row r="556" spans="1:40"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row>
    <row r="557" spans="1:40"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row>
    <row r="558" spans="1:40"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row>
    <row r="559" spans="1:40"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row>
    <row r="560" spans="1:40"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row>
    <row r="561" spans="1:40"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row>
    <row r="562" spans="1:40"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row>
    <row r="563" spans="1:40"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row>
    <row r="564" spans="1:40"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row>
    <row r="565" spans="1:40"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row>
    <row r="566" spans="1:40"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row>
    <row r="567" spans="1:40"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row>
    <row r="568" spans="1:40"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row>
    <row r="569" spans="1:40"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row>
    <row r="570" spans="1:40"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row>
    <row r="571" spans="1:40"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row>
    <row r="572" spans="1:40"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row>
    <row r="573" spans="1:40"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row>
    <row r="574" spans="1:40"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row>
    <row r="575" spans="1:40"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row>
    <row r="576" spans="1:40"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row>
    <row r="577" spans="1:40"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row>
    <row r="578" spans="1:40"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row>
    <row r="579" spans="1:40"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row>
    <row r="580" spans="1:40"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row>
    <row r="581" spans="1:40"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row>
    <row r="582" spans="1:40"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row>
    <row r="583" spans="1:40"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row>
    <row r="584" spans="1:40"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row>
    <row r="585" spans="1:40"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row>
    <row r="586" spans="1:40"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row>
    <row r="587" spans="1:40"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row>
    <row r="588" spans="1:40"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row>
    <row r="589" spans="1:40"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row>
    <row r="590" spans="1:40"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row>
    <row r="591" spans="1:40"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row>
    <row r="592" spans="1:40"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row>
    <row r="593" spans="1:40"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row>
    <row r="594" spans="1:40"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row>
    <row r="595" spans="1:40"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row>
    <row r="596" spans="1:40"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row>
    <row r="597" spans="1:40"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row>
    <row r="598" spans="1:40"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row>
    <row r="599" spans="1:40"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row>
    <row r="600" spans="1:40"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row>
    <row r="601" spans="1:40"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row>
    <row r="602" spans="1:40"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row>
    <row r="603" spans="1:40"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row>
    <row r="604" spans="1:40"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row>
    <row r="605" spans="1:40"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row>
    <row r="606" spans="1:40"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row>
    <row r="607" spans="1:40"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row>
    <row r="608" spans="1:40"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row>
    <row r="609" spans="1:40"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row>
    <row r="610" spans="1:40"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row>
    <row r="611" spans="1:40"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row>
    <row r="612" spans="1:40"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row>
    <row r="613" spans="1:40"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row>
    <row r="614" spans="1:40"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row>
    <row r="615" spans="1:40"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row>
    <row r="616" spans="1:40"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row>
    <row r="617" spans="1:40"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row>
    <row r="618" spans="1:40"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row>
    <row r="619" spans="1:40"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row>
    <row r="620" spans="1:40"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row>
    <row r="621" spans="1:40"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row>
    <row r="622" spans="1:40"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row>
    <row r="623" spans="1:40"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row>
    <row r="624" spans="1:40"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row>
    <row r="625" spans="1:40"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row>
    <row r="626" spans="1:40"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row>
    <row r="627" spans="1:40"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row>
    <row r="628" spans="1:40"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row>
    <row r="629" spans="1:40"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row>
    <row r="630" spans="1:40"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row>
    <row r="631" spans="1:40"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row>
    <row r="632" spans="1:40"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row>
    <row r="633" spans="1:40"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row>
    <row r="634" spans="1:40"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row>
    <row r="635" spans="1:40"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row>
    <row r="636" spans="1:40"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row>
    <row r="637" spans="1:40"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row>
    <row r="638" spans="1:40"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row>
    <row r="639" spans="1:40"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row>
    <row r="640" spans="1:40"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row>
    <row r="641" spans="1:40"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row>
    <row r="642" spans="1:40"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row>
    <row r="643" spans="1:40"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row>
    <row r="644" spans="1:40"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row>
    <row r="645" spans="1:40"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row>
    <row r="646" spans="1:40"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row>
    <row r="647" spans="1:40"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row>
    <row r="648" spans="1:40"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row>
    <row r="649" spans="1:40"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row>
    <row r="650" spans="1:40"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row>
    <row r="651" spans="1:40"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row>
    <row r="652" spans="1:40"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row>
    <row r="653" spans="1:40"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row>
    <row r="654" spans="1:40"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row>
    <row r="655" spans="1:40"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row>
    <row r="656" spans="1:40"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row>
    <row r="657" spans="1:40"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row>
    <row r="658" spans="1:40"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row>
    <row r="659" spans="1:40"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row>
    <row r="660" spans="1:40"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row>
    <row r="661" spans="1:40"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row>
    <row r="662" spans="1:40"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row>
    <row r="663" spans="1:40"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row>
    <row r="664" spans="1:40"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row>
    <row r="665" spans="1:40"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row>
    <row r="666" spans="1:40"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row>
    <row r="667" spans="1:40"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row>
    <row r="668" spans="1:40"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row>
    <row r="669" spans="1:40"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row>
    <row r="670" spans="1:40"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row>
    <row r="671" spans="1:40"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row>
    <row r="672" spans="1:40"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row>
    <row r="673" spans="1:40"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row>
    <row r="674" spans="1:40"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row>
    <row r="675" spans="1:40"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row>
    <row r="676" spans="1:40"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row>
    <row r="677" spans="1:40"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row>
    <row r="678" spans="1:40"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row>
    <row r="679" spans="1:40"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row>
    <row r="680" spans="1:40"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row>
    <row r="681" spans="1:40"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row>
    <row r="682" spans="1:40"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row>
    <row r="683" spans="1:40"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row>
    <row r="684" spans="1:40"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row>
    <row r="685" spans="1:40"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row>
    <row r="686" spans="1:40"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row>
    <row r="687" spans="1:40"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row>
    <row r="688" spans="1:40"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row>
    <row r="689" spans="1:40"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row>
    <row r="690" spans="1:40"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row>
    <row r="691" spans="1:40"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row>
    <row r="692" spans="1:40"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row>
    <row r="693" spans="1:40"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row>
    <row r="694" spans="1:40"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row>
    <row r="695" spans="1:40"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row>
    <row r="696" spans="1:40"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row>
    <row r="697" spans="1:40"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row>
    <row r="698" spans="1:40"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row>
    <row r="699" spans="1:40"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row>
    <row r="700" spans="1:40"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row>
    <row r="701" spans="1:40"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row>
    <row r="702" spans="1:40"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row>
    <row r="703" spans="1:40"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row>
    <row r="704" spans="1:40"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row>
    <row r="705" spans="1:40"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row>
    <row r="706" spans="1:40"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row>
    <row r="707" spans="1:40"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row>
    <row r="708" spans="1:40"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row>
    <row r="709" spans="1:40"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row>
    <row r="710" spans="1:40"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row>
    <row r="711" spans="1:40"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row>
    <row r="712" spans="1:40"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row>
    <row r="713" spans="1:40"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row>
    <row r="714" spans="1:40"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row>
    <row r="715" spans="1:40"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row>
    <row r="716" spans="1:40"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row>
    <row r="717" spans="1:40"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row>
    <row r="718" spans="1:40"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row>
    <row r="719" spans="1:40"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row>
    <row r="720" spans="1:40"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row>
    <row r="721" spans="1:40"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row>
    <row r="722" spans="1:40"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row>
    <row r="723" spans="1:40"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row>
    <row r="724" spans="1:40"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row>
    <row r="725" spans="1:40"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row>
    <row r="726" spans="1:40"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row>
    <row r="727" spans="1:40"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row>
    <row r="728" spans="1:40"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row>
    <row r="729" spans="1:40"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row>
    <row r="730" spans="1:40"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row>
    <row r="731" spans="1:40"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row>
    <row r="732" spans="1:40"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row>
    <row r="733" spans="1:40"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row>
    <row r="734" spans="1:40"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row>
    <row r="735" spans="1:40"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row>
    <row r="736" spans="1:40"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row>
    <row r="737" spans="1:40"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row>
    <row r="738" spans="1:40"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row>
    <row r="739" spans="1:40"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row>
    <row r="740" spans="1:40"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row>
    <row r="741" spans="1:40"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row>
    <row r="742" spans="1:40"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row>
    <row r="743" spans="1:40"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row>
    <row r="744" spans="1:40"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row>
    <row r="745" spans="1:40"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row>
    <row r="746" spans="1:40"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row>
    <row r="747" spans="1:40"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row>
    <row r="748" spans="1:40"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row>
    <row r="749" spans="1:40"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row>
    <row r="750" spans="1:40"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row>
    <row r="751" spans="1:40"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row>
    <row r="752" spans="1:40"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row>
    <row r="753" spans="1:40"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row>
    <row r="754" spans="1:40"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row>
    <row r="755" spans="1:40"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row>
    <row r="756" spans="1:40"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row>
    <row r="757" spans="1:40"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row>
    <row r="758" spans="1:40"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row>
    <row r="759" spans="1:40"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row>
    <row r="760" spans="1:40"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row>
    <row r="761" spans="1:40"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row>
    <row r="762" spans="1:40"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row>
    <row r="763" spans="1:40"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row>
    <row r="764" spans="1:40"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row>
    <row r="765" spans="1:40"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row>
    <row r="766" spans="1:40"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row>
    <row r="767" spans="1:40"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row>
    <row r="768" spans="1:40"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row>
    <row r="769" spans="1:40"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row>
    <row r="770" spans="1:40"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row>
    <row r="771" spans="1:40"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row>
    <row r="772" spans="1:40"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row>
    <row r="773" spans="1:40"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row>
    <row r="774" spans="1:40"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row>
    <row r="775" spans="1:40"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row>
    <row r="776" spans="1:40"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row>
    <row r="777" spans="1:40"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row>
    <row r="778" spans="1:40"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row>
    <row r="779" spans="1:40"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row>
    <row r="780" spans="1:40"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row>
    <row r="781" spans="1:40"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row>
    <row r="782" spans="1:40"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row>
    <row r="783" spans="1:40"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row>
    <row r="784" spans="1:40"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row>
    <row r="785" spans="1:40"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row>
    <row r="786" spans="1:40"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row>
    <row r="787" spans="1:40"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row>
    <row r="788" spans="1:40"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row>
    <row r="789" spans="1:40"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row>
    <row r="790" spans="1:40"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row>
    <row r="791" spans="1:40"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row>
    <row r="792" spans="1:40"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row>
    <row r="793" spans="1:40"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row>
    <row r="794" spans="1:40"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row>
    <row r="795" spans="1:40"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row>
    <row r="796" spans="1:40"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row>
    <row r="797" spans="1:40"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row>
    <row r="798" spans="1:40"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row>
    <row r="799" spans="1:40"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row>
    <row r="800" spans="1:40"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row>
    <row r="801" spans="1:40"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row>
    <row r="802" spans="1:40"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row>
    <row r="803" spans="1:40"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row>
    <row r="804" spans="1:40"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row>
    <row r="805" spans="1:40"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row>
    <row r="806" spans="1:40"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row>
    <row r="807" spans="1:40"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row>
    <row r="808" spans="1:40"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row>
    <row r="809" spans="1:40"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row>
    <row r="810" spans="1:40"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row>
    <row r="811" spans="1:40"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row>
    <row r="812" spans="1:40"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row>
    <row r="813" spans="1:40"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row>
    <row r="814" spans="1:40"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row>
    <row r="815" spans="1:40"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row>
    <row r="816" spans="1:40"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row>
    <row r="817" spans="1:40"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row>
    <row r="818" spans="1:40"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row>
    <row r="819" spans="1:40"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row>
    <row r="820" spans="1:40"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row>
    <row r="821" spans="1:40"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row>
    <row r="822" spans="1:40"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row>
    <row r="823" spans="1:40"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row>
    <row r="824" spans="1:40"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row>
    <row r="825" spans="1:40"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row>
    <row r="826" spans="1:40"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row>
    <row r="827" spans="1:40"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row>
    <row r="828" spans="1:40"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row>
    <row r="829" spans="1:40"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row>
    <row r="830" spans="1:40"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row>
    <row r="831" spans="1:40"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row>
    <row r="832" spans="1:40"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row>
    <row r="833" spans="1:40"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row>
    <row r="834" spans="1:40"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row>
    <row r="835" spans="1:40"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row>
    <row r="836" spans="1:40"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row>
    <row r="837" spans="1:40"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row>
    <row r="838" spans="1:40"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row>
    <row r="839" spans="1:40"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row>
    <row r="840" spans="1:40"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row>
    <row r="841" spans="1:40"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row>
    <row r="842" spans="1:40"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row>
    <row r="843" spans="1:40"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row>
    <row r="844" spans="1:40"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row>
    <row r="845" spans="1:40"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row>
    <row r="846" spans="1:40"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row>
    <row r="847" spans="1:40"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row>
    <row r="848" spans="1:40"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row>
    <row r="849" spans="1:40"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row>
    <row r="850" spans="1:40"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row>
    <row r="851" spans="1:40"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row>
    <row r="852" spans="1:40"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row>
    <row r="853" spans="1:40"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row>
    <row r="854" spans="1:40"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row>
    <row r="855" spans="1:40"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row>
    <row r="856" spans="1:40"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row>
    <row r="857" spans="1:40"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row>
    <row r="858" spans="1:40"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row>
    <row r="859" spans="1:40"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row>
    <row r="860" spans="1:40"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row>
    <row r="861" spans="1:40"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row>
    <row r="862" spans="1:40"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row>
    <row r="863" spans="1:40"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row>
    <row r="864" spans="1:40"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row>
    <row r="865" spans="1:40"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row>
    <row r="866" spans="1:40"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row>
    <row r="867" spans="1:40"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row>
    <row r="868" spans="1:40"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row>
    <row r="869" spans="1:40"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row>
    <row r="870" spans="1:40"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row>
    <row r="871" spans="1:40"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row>
    <row r="872" spans="1:40"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row>
    <row r="873" spans="1:40"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row>
    <row r="874" spans="1:40"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row>
    <row r="875" spans="1:40"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row>
    <row r="876" spans="1:40"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row>
    <row r="877" spans="1:40"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row>
    <row r="878" spans="1:40"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row>
    <row r="879" spans="1:40"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row>
    <row r="880" spans="1:40"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row>
    <row r="881" spans="1:40"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row>
    <row r="882" spans="1:40"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row>
    <row r="883" spans="1:40"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row>
    <row r="884" spans="1:40"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row>
    <row r="885" spans="1:40"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row>
    <row r="886" spans="1:40"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row>
    <row r="887" spans="1:40"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row>
    <row r="888" spans="1:40"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row>
    <row r="889" spans="1:40"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row>
    <row r="890" spans="1:40"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row>
    <row r="891" spans="1:40"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row>
    <row r="892" spans="1:40"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row>
    <row r="893" spans="1:40"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row>
    <row r="894" spans="1:40"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row>
    <row r="895" spans="1:40"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row>
    <row r="896" spans="1:40"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row>
    <row r="897" spans="1:40"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row>
    <row r="898" spans="1:40"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row>
    <row r="899" spans="1:40"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row>
    <row r="900" spans="1:40"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row>
    <row r="901" spans="1:40"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row>
    <row r="902" spans="1:40"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row>
    <row r="903" spans="1:40"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row>
    <row r="904" spans="1:40"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row>
    <row r="905" spans="1:40"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row>
    <row r="906" spans="1:40"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row>
    <row r="907" spans="1:40"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row>
    <row r="908" spans="1:40"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row>
    <row r="909" spans="1:40"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row>
    <row r="910" spans="1:40"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row>
    <row r="911" spans="1:40"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row>
    <row r="912" spans="1:40"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row>
    <row r="913" spans="1:40"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row>
    <row r="914" spans="1:40"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row>
    <row r="915" spans="1:40"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row>
    <row r="916" spans="1:40"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row>
    <row r="917" spans="1:40"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row>
    <row r="918" spans="1:40"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row>
    <row r="919" spans="1:40"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row>
    <row r="920" spans="1:40"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row>
    <row r="921" spans="1:40"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row>
    <row r="922" spans="1:40"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row>
    <row r="923" spans="1:40"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row>
    <row r="924" spans="1:40"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row>
    <row r="925" spans="1:40"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row>
    <row r="926" spans="1:40"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row>
    <row r="927" spans="1:40"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row>
    <row r="928" spans="1:40"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row>
    <row r="929" spans="1:40"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row>
    <row r="930" spans="1:40"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row>
    <row r="931" spans="1:40"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row>
    <row r="932" spans="1:40"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row>
    <row r="933" spans="1:40"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row>
    <row r="934" spans="1:40"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row>
    <row r="935" spans="1:40"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row>
    <row r="936" spans="1:40"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row>
    <row r="937" spans="1:40"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row>
    <row r="938" spans="1:40"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row>
    <row r="939" spans="1:40"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row>
    <row r="940" spans="1:40"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row>
    <row r="941" spans="1:40"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row>
    <row r="942" spans="1:40"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row>
    <row r="943" spans="1:40"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row>
    <row r="944" spans="1:40"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row>
    <row r="945" spans="1:40"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row>
    <row r="946" spans="1:40"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row>
    <row r="947" spans="1:40"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row>
    <row r="948" spans="1:40"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row>
    <row r="949" spans="1:40"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row>
    <row r="950" spans="1:40"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row>
    <row r="951" spans="1:40"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row>
    <row r="952" spans="1:40"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row>
    <row r="953" spans="1:40"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row>
    <row r="954" spans="1:40"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row>
    <row r="955" spans="1:40"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row>
    <row r="956" spans="1:40"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row>
    <row r="957" spans="1:40"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row>
    <row r="958" spans="1:40"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row>
    <row r="959" spans="1:40"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row>
    <row r="960" spans="1:40"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row>
    <row r="961" spans="1:40"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row>
    <row r="962" spans="1:40"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row>
    <row r="963" spans="1:40"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row>
    <row r="964" spans="1:40"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row>
    <row r="965" spans="1:40"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row>
    <row r="966" spans="1:40"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row>
    <row r="967" spans="1:40"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row>
    <row r="968" spans="1:40"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row>
    <row r="969" spans="1:40"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row>
    <row r="970" spans="1:40"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row>
    <row r="971" spans="1:40"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row>
    <row r="972" spans="1:40"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row>
    <row r="973" spans="1:40"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row>
    <row r="974" spans="1:40"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row>
    <row r="975" spans="1:40"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row>
    <row r="976" spans="1:40"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row>
    <row r="977" spans="1:40"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row>
    <row r="978" spans="1:40"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row>
    <row r="979" spans="1:40"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row>
    <row r="980" spans="1:40"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row>
    <row r="981" spans="1:40"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row>
    <row r="982" spans="1:40"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row>
    <row r="983" spans="1:40"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row>
    <row r="984" spans="1:40"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row>
    <row r="985" spans="1:40"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row>
    <row r="986" spans="1:40"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row>
    <row r="987" spans="1:40"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row>
    <row r="988" spans="1:40"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row>
    <row r="989" spans="1:40"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row>
    <row r="990" spans="1:40"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row>
    <row r="991" spans="1:40"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row>
    <row r="992" spans="1:40"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row>
    <row r="993" spans="1:40"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row>
    <row r="994" spans="1:40"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row>
    <row r="995" spans="1:40"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row>
    <row r="996" spans="1:40"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row>
    <row r="997" spans="1:40"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row>
    <row r="998" spans="1:40"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row>
    <row r="999" spans="1:40"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row>
    <row r="1000" spans="1:40"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row>
  </sheetData>
  <sheetProtection password="CA25" sheet="1" objects="1" scenarios="1"/>
  <mergeCells count="781">
    <mergeCell ref="P66:Q66"/>
    <mergeCell ref="R66:U66"/>
    <mergeCell ref="V66:W66"/>
    <mergeCell ref="X66:Y66"/>
    <mergeCell ref="V49:W49"/>
    <mergeCell ref="X49:Y49"/>
    <mergeCell ref="V48:W48"/>
    <mergeCell ref="X48:Y48"/>
    <mergeCell ref="V63:W63"/>
    <mergeCell ref="V62:W62"/>
    <mergeCell ref="X62:Y62"/>
    <mergeCell ref="P65:Q65"/>
    <mergeCell ref="V65:W65"/>
    <mergeCell ref="X65:Y65"/>
    <mergeCell ref="V64:W64"/>
    <mergeCell ref="X64:Y64"/>
    <mergeCell ref="X63:Y63"/>
    <mergeCell ref="R64:U64"/>
    <mergeCell ref="R54:U54"/>
    <mergeCell ref="R53:U53"/>
    <mergeCell ref="P61:Q61"/>
    <mergeCell ref="P62:Q62"/>
    <mergeCell ref="R65:U65"/>
    <mergeCell ref="R62:U62"/>
    <mergeCell ref="R63:U63"/>
    <mergeCell ref="P63:Q63"/>
    <mergeCell ref="P64:Q64"/>
    <mergeCell ref="M63:N63"/>
    <mergeCell ref="M64:N64"/>
    <mergeCell ref="K61:L61"/>
    <mergeCell ref="K60:L60"/>
    <mergeCell ref="M60:N60"/>
    <mergeCell ref="P60:Q60"/>
    <mergeCell ref="R60:U60"/>
    <mergeCell ref="I60:J60"/>
    <mergeCell ref="I51:J51"/>
    <mergeCell ref="I50:J50"/>
    <mergeCell ref="I59:J59"/>
    <mergeCell ref="I58:J58"/>
    <mergeCell ref="I57:J57"/>
    <mergeCell ref="I56:J56"/>
    <mergeCell ref="I55:J55"/>
    <mergeCell ref="I54:J54"/>
    <mergeCell ref="I53:J53"/>
    <mergeCell ref="C67:E67"/>
    <mergeCell ref="F67:H67"/>
    <mergeCell ref="F72:K72"/>
    <mergeCell ref="A69:H69"/>
    <mergeCell ref="A70:H70"/>
    <mergeCell ref="I69:J69"/>
    <mergeCell ref="C68:E68"/>
    <mergeCell ref="F68:H68"/>
    <mergeCell ref="K68:L68"/>
    <mergeCell ref="K67:L67"/>
    <mergeCell ref="K70:L70"/>
    <mergeCell ref="K69:L69"/>
    <mergeCell ref="F77:H78"/>
    <mergeCell ref="I78:J78"/>
    <mergeCell ref="I80:J80"/>
    <mergeCell ref="I66:J66"/>
    <mergeCell ref="I65:J65"/>
    <mergeCell ref="I64:J64"/>
    <mergeCell ref="I63:J63"/>
    <mergeCell ref="I67:J67"/>
    <mergeCell ref="I70:J70"/>
    <mergeCell ref="I68:J68"/>
    <mergeCell ref="K65:L65"/>
    <mergeCell ref="M65:N65"/>
    <mergeCell ref="C65:E65"/>
    <mergeCell ref="F65:H65"/>
    <mergeCell ref="K66:L66"/>
    <mergeCell ref="M66:N66"/>
    <mergeCell ref="M62:N62"/>
    <mergeCell ref="M61:N61"/>
    <mergeCell ref="K63:L63"/>
    <mergeCell ref="K62:L62"/>
    <mergeCell ref="K64:L64"/>
    <mergeCell ref="I61:J61"/>
    <mergeCell ref="I62:J62"/>
    <mergeCell ref="C66:E66"/>
    <mergeCell ref="F66:H66"/>
    <mergeCell ref="F56:H56"/>
    <mergeCell ref="F55:H55"/>
    <mergeCell ref="F54:H54"/>
    <mergeCell ref="F53:H53"/>
    <mergeCell ref="C58:E58"/>
    <mergeCell ref="C57:E57"/>
    <mergeCell ref="C56:E56"/>
    <mergeCell ref="C55:E55"/>
    <mergeCell ref="C54:E54"/>
    <mergeCell ref="C53:E53"/>
    <mergeCell ref="F57:H57"/>
    <mergeCell ref="F58:H58"/>
    <mergeCell ref="C60:E60"/>
    <mergeCell ref="F60:H60"/>
    <mergeCell ref="C59:E59"/>
    <mergeCell ref="F59:H59"/>
    <mergeCell ref="C62:E62"/>
    <mergeCell ref="C64:E64"/>
    <mergeCell ref="C63:E63"/>
    <mergeCell ref="F64:H64"/>
    <mergeCell ref="F63:H63"/>
    <mergeCell ref="C61:E61"/>
    <mergeCell ref="F61:H61"/>
    <mergeCell ref="F62:H62"/>
    <mergeCell ref="C47:E47"/>
    <mergeCell ref="F47:H47"/>
    <mergeCell ref="C46:E46"/>
    <mergeCell ref="F46:H46"/>
    <mergeCell ref="A42:Y42"/>
    <mergeCell ref="I45:J45"/>
    <mergeCell ref="C52:E52"/>
    <mergeCell ref="F52:H52"/>
    <mergeCell ref="C50:E50"/>
    <mergeCell ref="F50:H50"/>
    <mergeCell ref="C51:E51"/>
    <mergeCell ref="F51:H51"/>
    <mergeCell ref="I52:J52"/>
    <mergeCell ref="C49:E49"/>
    <mergeCell ref="F49:H49"/>
    <mergeCell ref="C48:E48"/>
    <mergeCell ref="F48:H48"/>
    <mergeCell ref="C45:E45"/>
    <mergeCell ref="C43:E44"/>
    <mergeCell ref="P45:Q45"/>
    <mergeCell ref="R45:U45"/>
    <mergeCell ref="M45:N45"/>
    <mergeCell ref="R50:U50"/>
    <mergeCell ref="K45:L45"/>
    <mergeCell ref="C84:E84"/>
    <mergeCell ref="F84:H84"/>
    <mergeCell ref="C83:E83"/>
    <mergeCell ref="C88:E88"/>
    <mergeCell ref="F88:H88"/>
    <mergeCell ref="I81:J81"/>
    <mergeCell ref="K81:L81"/>
    <mergeCell ref="K83:L83"/>
    <mergeCell ref="I82:J82"/>
    <mergeCell ref="K82:L82"/>
    <mergeCell ref="F82:H82"/>
    <mergeCell ref="F81:H81"/>
    <mergeCell ref="C82:E82"/>
    <mergeCell ref="C81:E81"/>
    <mergeCell ref="K85:L85"/>
    <mergeCell ref="C86:E86"/>
    <mergeCell ref="F86:H86"/>
    <mergeCell ref="A73:E73"/>
    <mergeCell ref="M73:N73"/>
    <mergeCell ref="M71:N71"/>
    <mergeCell ref="M83:N83"/>
    <mergeCell ref="M82:N82"/>
    <mergeCell ref="M81:N81"/>
    <mergeCell ref="M80:N80"/>
    <mergeCell ref="F79:H79"/>
    <mergeCell ref="I79:J79"/>
    <mergeCell ref="M78:N78"/>
    <mergeCell ref="K79:L79"/>
    <mergeCell ref="M79:N79"/>
    <mergeCell ref="I77:N77"/>
    <mergeCell ref="K78:L78"/>
    <mergeCell ref="K80:L80"/>
    <mergeCell ref="F83:H83"/>
    <mergeCell ref="I83:J83"/>
    <mergeCell ref="F75:K75"/>
    <mergeCell ref="F74:K74"/>
    <mergeCell ref="A74:E74"/>
    <mergeCell ref="C80:E80"/>
    <mergeCell ref="F80:H80"/>
    <mergeCell ref="C79:E79"/>
    <mergeCell ref="C77:E78"/>
    <mergeCell ref="M69:N69"/>
    <mergeCell ref="M68:N68"/>
    <mergeCell ref="M67:N67"/>
    <mergeCell ref="M70:N70"/>
    <mergeCell ref="Q72:T72"/>
    <mergeCell ref="P70:Q70"/>
    <mergeCell ref="R70:U70"/>
    <mergeCell ref="R69:U69"/>
    <mergeCell ref="X67:Y67"/>
    <mergeCell ref="X69:Y69"/>
    <mergeCell ref="V72:Y72"/>
    <mergeCell ref="V69:W69"/>
    <mergeCell ref="V68:W68"/>
    <mergeCell ref="X70:Y70"/>
    <mergeCell ref="X68:Y68"/>
    <mergeCell ref="P68:Q68"/>
    <mergeCell ref="R68:U68"/>
    <mergeCell ref="P67:Q67"/>
    <mergeCell ref="R67:U67"/>
    <mergeCell ref="V67:W67"/>
    <mergeCell ref="P69:Q69"/>
    <mergeCell ref="V70:W70"/>
    <mergeCell ref="X74:Y74"/>
    <mergeCell ref="V73:Y73"/>
    <mergeCell ref="K88:L88"/>
    <mergeCell ref="M88:N88"/>
    <mergeCell ref="I91:J91"/>
    <mergeCell ref="I90:J90"/>
    <mergeCell ref="K86:L86"/>
    <mergeCell ref="K87:L87"/>
    <mergeCell ref="M87:N87"/>
    <mergeCell ref="M86:N86"/>
    <mergeCell ref="I85:J85"/>
    <mergeCell ref="I86:J86"/>
    <mergeCell ref="I87:J87"/>
    <mergeCell ref="I84:J84"/>
    <mergeCell ref="K84:L84"/>
    <mergeCell ref="M84:N84"/>
    <mergeCell ref="P91:Q91"/>
    <mergeCell ref="R91:U91"/>
    <mergeCell ref="V91:W91"/>
    <mergeCell ref="X91:Y91"/>
    <mergeCell ref="R90:U90"/>
    <mergeCell ref="Q74:T74"/>
    <mergeCell ref="L75:U75"/>
    <mergeCell ref="M85:N85"/>
    <mergeCell ref="K51:L51"/>
    <mergeCell ref="M51:N51"/>
    <mergeCell ref="P51:Q51"/>
    <mergeCell ref="P50:Q50"/>
    <mergeCell ref="P90:Q90"/>
    <mergeCell ref="V90:W90"/>
    <mergeCell ref="X90:Y90"/>
    <mergeCell ref="K91:L91"/>
    <mergeCell ref="M91:N91"/>
    <mergeCell ref="K90:L90"/>
    <mergeCell ref="M90:N90"/>
    <mergeCell ref="V88:W88"/>
    <mergeCell ref="X88:Y88"/>
    <mergeCell ref="K89:L89"/>
    <mergeCell ref="M89:N89"/>
    <mergeCell ref="R89:U89"/>
    <mergeCell ref="V89:W89"/>
    <mergeCell ref="X89:Y89"/>
    <mergeCell ref="R88:U88"/>
    <mergeCell ref="P89:Q89"/>
    <mergeCell ref="P88:Q88"/>
    <mergeCell ref="P73:T73"/>
    <mergeCell ref="F73:K73"/>
    <mergeCell ref="A76:Y76"/>
    <mergeCell ref="K59:L59"/>
    <mergeCell ref="M59:N59"/>
    <mergeCell ref="R56:U56"/>
    <mergeCell ref="R55:U55"/>
    <mergeCell ref="K55:L55"/>
    <mergeCell ref="M55:N55"/>
    <mergeCell ref="P55:Q55"/>
    <mergeCell ref="P54:Q54"/>
    <mergeCell ref="K54:L54"/>
    <mergeCell ref="M54:N54"/>
    <mergeCell ref="P59:Q59"/>
    <mergeCell ref="P58:Q58"/>
    <mergeCell ref="R59:U59"/>
    <mergeCell ref="K57:L57"/>
    <mergeCell ref="M57:N57"/>
    <mergeCell ref="P57:Q57"/>
    <mergeCell ref="P56:Q56"/>
    <mergeCell ref="K56:L56"/>
    <mergeCell ref="M56:N56"/>
    <mergeCell ref="K58:L58"/>
    <mergeCell ref="M58:N58"/>
    <mergeCell ref="R51:U51"/>
    <mergeCell ref="R52:U52"/>
    <mergeCell ref="K53:L53"/>
    <mergeCell ref="M53:N53"/>
    <mergeCell ref="K52:L52"/>
    <mergeCell ref="M52:N52"/>
    <mergeCell ref="AB43:AD44"/>
    <mergeCell ref="V52:W52"/>
    <mergeCell ref="X52:Y52"/>
    <mergeCell ref="X50:Y50"/>
    <mergeCell ref="X51:Y51"/>
    <mergeCell ref="V51:W51"/>
    <mergeCell ref="V50:W50"/>
    <mergeCell ref="P52:Q52"/>
    <mergeCell ref="R48:U48"/>
    <mergeCell ref="R47:U47"/>
    <mergeCell ref="V44:W44"/>
    <mergeCell ref="X44:Y44"/>
    <mergeCell ref="R46:U46"/>
    <mergeCell ref="R49:U49"/>
    <mergeCell ref="K49:L49"/>
    <mergeCell ref="M49:N49"/>
    <mergeCell ref="K50:L50"/>
    <mergeCell ref="M50:N50"/>
    <mergeCell ref="V55:W55"/>
    <mergeCell ref="X55:Y55"/>
    <mergeCell ref="V53:W53"/>
    <mergeCell ref="X53:Y53"/>
    <mergeCell ref="P53:Q53"/>
    <mergeCell ref="V54:W54"/>
    <mergeCell ref="X54:Y54"/>
    <mergeCell ref="V56:W56"/>
    <mergeCell ref="X56:Y56"/>
    <mergeCell ref="V61:W61"/>
    <mergeCell ref="X61:Y61"/>
    <mergeCell ref="V60:W60"/>
    <mergeCell ref="X60:Y60"/>
    <mergeCell ref="X59:Y59"/>
    <mergeCell ref="R58:U58"/>
    <mergeCell ref="R57:U57"/>
    <mergeCell ref="V57:W57"/>
    <mergeCell ref="X57:Y57"/>
    <mergeCell ref="V59:W59"/>
    <mergeCell ref="V58:W58"/>
    <mergeCell ref="X58:Y58"/>
    <mergeCell ref="R61:U61"/>
    <mergeCell ref="I29:J29"/>
    <mergeCell ref="M33:N33"/>
    <mergeCell ref="M32:N32"/>
    <mergeCell ref="M31:N31"/>
    <mergeCell ref="M27:N27"/>
    <mergeCell ref="I33:J33"/>
    <mergeCell ref="K31:L31"/>
    <mergeCell ref="M30:N30"/>
    <mergeCell ref="K29:L29"/>
    <mergeCell ref="K27:L27"/>
    <mergeCell ref="I32:J32"/>
    <mergeCell ref="I31:J31"/>
    <mergeCell ref="K32:L32"/>
    <mergeCell ref="K33:L33"/>
    <mergeCell ref="I30:J30"/>
    <mergeCell ref="K30:L30"/>
    <mergeCell ref="K28:L28"/>
    <mergeCell ref="M28:N28"/>
    <mergeCell ref="I27:J27"/>
    <mergeCell ref="I28:J28"/>
    <mergeCell ref="M29:N29"/>
    <mergeCell ref="F29:H29"/>
    <mergeCell ref="F27:H27"/>
    <mergeCell ref="C30:E30"/>
    <mergeCell ref="C31:E31"/>
    <mergeCell ref="C29:E29"/>
    <mergeCell ref="C27:E27"/>
    <mergeCell ref="C28:E28"/>
    <mergeCell ref="C34:E34"/>
    <mergeCell ref="C33:E33"/>
    <mergeCell ref="C32:E32"/>
    <mergeCell ref="F32:H32"/>
    <mergeCell ref="F34:H34"/>
    <mergeCell ref="F28:H28"/>
    <mergeCell ref="A5:E5"/>
    <mergeCell ref="M5:N5"/>
    <mergeCell ref="F15:H15"/>
    <mergeCell ref="C16:E16"/>
    <mergeCell ref="C15:E15"/>
    <mergeCell ref="C14:E14"/>
    <mergeCell ref="A6:E6"/>
    <mergeCell ref="F7:K7"/>
    <mergeCell ref="I10:J10"/>
    <mergeCell ref="I12:J12"/>
    <mergeCell ref="I11:J11"/>
    <mergeCell ref="M10:N10"/>
    <mergeCell ref="K13:L13"/>
    <mergeCell ref="M13:N13"/>
    <mergeCell ref="K12:L12"/>
    <mergeCell ref="I9:N9"/>
    <mergeCell ref="K10:L10"/>
    <mergeCell ref="F13:H13"/>
    <mergeCell ref="F12:H12"/>
    <mergeCell ref="F5:K5"/>
    <mergeCell ref="F14:H14"/>
    <mergeCell ref="I13:J13"/>
    <mergeCell ref="M12:N12"/>
    <mergeCell ref="M11:N11"/>
    <mergeCell ref="I20:J20"/>
    <mergeCell ref="K20:L20"/>
    <mergeCell ref="I21:J21"/>
    <mergeCell ref="K21:L21"/>
    <mergeCell ref="F20:H20"/>
    <mergeCell ref="F21:H21"/>
    <mergeCell ref="C21:E21"/>
    <mergeCell ref="F19:H19"/>
    <mergeCell ref="I19:J19"/>
    <mergeCell ref="C20:E20"/>
    <mergeCell ref="C19:E19"/>
    <mergeCell ref="F18:H18"/>
    <mergeCell ref="F16:H16"/>
    <mergeCell ref="F17:H17"/>
    <mergeCell ref="I14:J14"/>
    <mergeCell ref="I16:J16"/>
    <mergeCell ref="C9:E10"/>
    <mergeCell ref="C11:E11"/>
    <mergeCell ref="C12:E12"/>
    <mergeCell ref="C13:E13"/>
    <mergeCell ref="I15:J15"/>
    <mergeCell ref="C17:E17"/>
    <mergeCell ref="C18:E18"/>
    <mergeCell ref="I17:J17"/>
    <mergeCell ref="I18:J18"/>
    <mergeCell ref="F11:H11"/>
    <mergeCell ref="F9:H10"/>
    <mergeCell ref="I26:J26"/>
    <mergeCell ref="M26:N26"/>
    <mergeCell ref="K26:L26"/>
    <mergeCell ref="C26:E26"/>
    <mergeCell ref="F26:H26"/>
    <mergeCell ref="F22:H22"/>
    <mergeCell ref="F23:H23"/>
    <mergeCell ref="F24:H24"/>
    <mergeCell ref="C22:E22"/>
    <mergeCell ref="C24:E24"/>
    <mergeCell ref="C23:E23"/>
    <mergeCell ref="C25:E25"/>
    <mergeCell ref="F25:H25"/>
    <mergeCell ref="I25:J25"/>
    <mergeCell ref="I24:J24"/>
    <mergeCell ref="I23:J23"/>
    <mergeCell ref="I22:J22"/>
    <mergeCell ref="K22:L22"/>
    <mergeCell ref="M22:N22"/>
    <mergeCell ref="M25:N25"/>
    <mergeCell ref="K25:L25"/>
    <mergeCell ref="M24:N24"/>
    <mergeCell ref="M23:N23"/>
    <mergeCell ref="K23:L23"/>
    <mergeCell ref="R24:U24"/>
    <mergeCell ref="V24:W24"/>
    <mergeCell ref="V18:W18"/>
    <mergeCell ref="X18:Y18"/>
    <mergeCell ref="X21:Y21"/>
    <mergeCell ref="V22:W22"/>
    <mergeCell ref="X22:Y22"/>
    <mergeCell ref="P20:Q20"/>
    <mergeCell ref="K24:L24"/>
    <mergeCell ref="M21:N21"/>
    <mergeCell ref="K18:L18"/>
    <mergeCell ref="M18:N18"/>
    <mergeCell ref="P22:Q22"/>
    <mergeCell ref="R20:U20"/>
    <mergeCell ref="V20:W20"/>
    <mergeCell ref="X12:Y12"/>
    <mergeCell ref="X11:Y11"/>
    <mergeCell ref="R12:U12"/>
    <mergeCell ref="R13:U13"/>
    <mergeCell ref="M20:N20"/>
    <mergeCell ref="K19:L19"/>
    <mergeCell ref="M19:N19"/>
    <mergeCell ref="M15:N15"/>
    <mergeCell ref="K16:L16"/>
    <mergeCell ref="M16:N16"/>
    <mergeCell ref="M17:N17"/>
    <mergeCell ref="K17:L17"/>
    <mergeCell ref="K15:L15"/>
    <mergeCell ref="K11:L11"/>
    <mergeCell ref="K14:L14"/>
    <mergeCell ref="M14:N14"/>
    <mergeCell ref="R17:U17"/>
    <mergeCell ref="R18:U18"/>
    <mergeCell ref="R16:U16"/>
    <mergeCell ref="V14:W14"/>
    <mergeCell ref="V11:W11"/>
    <mergeCell ref="V12:W12"/>
    <mergeCell ref="V16:W16"/>
    <mergeCell ref="X16:Y16"/>
    <mergeCell ref="V17:W17"/>
    <mergeCell ref="X17:Y17"/>
    <mergeCell ref="V32:W32"/>
    <mergeCell ref="X32:Y32"/>
    <mergeCell ref="P32:Q32"/>
    <mergeCell ref="P33:Q33"/>
    <mergeCell ref="R33:U33"/>
    <mergeCell ref="R32:U32"/>
    <mergeCell ref="X31:Y31"/>
    <mergeCell ref="R22:U22"/>
    <mergeCell ref="X24:Y24"/>
    <mergeCell ref="V23:W23"/>
    <mergeCell ref="R23:U23"/>
    <mergeCell ref="X23:Y23"/>
    <mergeCell ref="R31:U31"/>
    <mergeCell ref="V29:W29"/>
    <mergeCell ref="X29:Y29"/>
    <mergeCell ref="V31:W31"/>
    <mergeCell ref="V30:W30"/>
    <mergeCell ref="R30:U30"/>
    <mergeCell ref="X30:Y30"/>
    <mergeCell ref="V25:W25"/>
    <mergeCell ref="R25:U25"/>
    <mergeCell ref="V28:W28"/>
    <mergeCell ref="X28:Y28"/>
    <mergeCell ref="R28:U28"/>
    <mergeCell ref="P31:Q31"/>
    <mergeCell ref="P30:Q30"/>
    <mergeCell ref="K44:L44"/>
    <mergeCell ref="F41:K41"/>
    <mergeCell ref="M37:N37"/>
    <mergeCell ref="M36:N36"/>
    <mergeCell ref="M35:N35"/>
    <mergeCell ref="I34:J34"/>
    <mergeCell ref="K34:L34"/>
    <mergeCell ref="M34:N34"/>
    <mergeCell ref="I35:J35"/>
    <mergeCell ref="K35:L35"/>
    <mergeCell ref="K36:L36"/>
    <mergeCell ref="I36:J36"/>
    <mergeCell ref="A35:H35"/>
    <mergeCell ref="A36:H36"/>
    <mergeCell ref="A40:E40"/>
    <mergeCell ref="A39:E39"/>
    <mergeCell ref="F33:H33"/>
    <mergeCell ref="F30:H30"/>
    <mergeCell ref="F31:H31"/>
    <mergeCell ref="V35:W35"/>
    <mergeCell ref="X35:Y35"/>
    <mergeCell ref="V46:W46"/>
    <mergeCell ref="X46:Y46"/>
    <mergeCell ref="X36:Y36"/>
    <mergeCell ref="V36:W36"/>
    <mergeCell ref="V34:W34"/>
    <mergeCell ref="X34:Y34"/>
    <mergeCell ref="R44:U44"/>
    <mergeCell ref="L41:U41"/>
    <mergeCell ref="P43:Y43"/>
    <mergeCell ref="Q40:T40"/>
    <mergeCell ref="X40:Y40"/>
    <mergeCell ref="P39:T39"/>
    <mergeCell ref="V38:Y38"/>
    <mergeCell ref="A3:Y3"/>
    <mergeCell ref="X6:Y6"/>
    <mergeCell ref="P10:Q10"/>
    <mergeCell ref="AB9:AD10"/>
    <mergeCell ref="R29:U29"/>
    <mergeCell ref="X25:Y25"/>
    <mergeCell ref="R19:U19"/>
    <mergeCell ref="X20:Y20"/>
    <mergeCell ref="Q4:T4"/>
    <mergeCell ref="P5:T5"/>
    <mergeCell ref="V4:Y4"/>
    <mergeCell ref="V5:Y5"/>
    <mergeCell ref="P12:Q12"/>
    <mergeCell ref="P13:Q13"/>
    <mergeCell ref="X14:Y14"/>
    <mergeCell ref="X13:Y13"/>
    <mergeCell ref="V13:W13"/>
    <mergeCell ref="P11:Q11"/>
    <mergeCell ref="R14:U14"/>
    <mergeCell ref="R11:U11"/>
    <mergeCell ref="R21:U21"/>
    <mergeCell ref="P21:Q21"/>
    <mergeCell ref="V21:W21"/>
    <mergeCell ref="P24:Q24"/>
    <mergeCell ref="F4:K4"/>
    <mergeCell ref="R10:U10"/>
    <mergeCell ref="P9:Y9"/>
    <mergeCell ref="F6:K6"/>
    <mergeCell ref="A8:Y8"/>
    <mergeCell ref="L7:U7"/>
    <mergeCell ref="Q6:T6"/>
    <mergeCell ref="P25:Q25"/>
    <mergeCell ref="P26:Q26"/>
    <mergeCell ref="P23:Q23"/>
    <mergeCell ref="X10:Y10"/>
    <mergeCell ref="V10:W10"/>
    <mergeCell ref="X26:Y26"/>
    <mergeCell ref="P17:Q17"/>
    <mergeCell ref="P18:Q18"/>
    <mergeCell ref="P16:Q16"/>
    <mergeCell ref="V15:W15"/>
    <mergeCell ref="X15:Y15"/>
    <mergeCell ref="R15:U15"/>
    <mergeCell ref="P15:Q15"/>
    <mergeCell ref="P14:Q14"/>
    <mergeCell ref="X19:Y19"/>
    <mergeCell ref="V19:W19"/>
    <mergeCell ref="P19:Q19"/>
    <mergeCell ref="X27:Y27"/>
    <mergeCell ref="V26:W26"/>
    <mergeCell ref="V27:W27"/>
    <mergeCell ref="R26:U26"/>
    <mergeCell ref="R27:U27"/>
    <mergeCell ref="P47:Q47"/>
    <mergeCell ref="P46:Q46"/>
    <mergeCell ref="P44:Q44"/>
    <mergeCell ref="V47:W47"/>
    <mergeCell ref="X47:Y47"/>
    <mergeCell ref="R35:U35"/>
    <mergeCell ref="P36:Q36"/>
    <mergeCell ref="R36:U36"/>
    <mergeCell ref="R34:U34"/>
    <mergeCell ref="P34:Q34"/>
    <mergeCell ref="P35:Q35"/>
    <mergeCell ref="P27:Q27"/>
    <mergeCell ref="P28:Q28"/>
    <mergeCell ref="P29:Q29"/>
    <mergeCell ref="V45:W45"/>
    <mergeCell ref="X45:Y45"/>
    <mergeCell ref="X33:Y33"/>
    <mergeCell ref="V33:W33"/>
    <mergeCell ref="V39:Y39"/>
    <mergeCell ref="I48:J48"/>
    <mergeCell ref="I49:J49"/>
    <mergeCell ref="Q38:T38"/>
    <mergeCell ref="F40:K40"/>
    <mergeCell ref="F39:K39"/>
    <mergeCell ref="F38:K38"/>
    <mergeCell ref="K47:L47"/>
    <mergeCell ref="M47:N47"/>
    <mergeCell ref="I47:J47"/>
    <mergeCell ref="I46:J46"/>
    <mergeCell ref="M39:N39"/>
    <mergeCell ref="F45:H45"/>
    <mergeCell ref="F43:H44"/>
    <mergeCell ref="K46:L46"/>
    <mergeCell ref="M46:N46"/>
    <mergeCell ref="M44:N44"/>
    <mergeCell ref="I43:N43"/>
    <mergeCell ref="I44:J44"/>
    <mergeCell ref="K48:L48"/>
    <mergeCell ref="M48:N48"/>
    <mergeCell ref="P49:Q49"/>
    <mergeCell ref="P48:Q48"/>
    <mergeCell ref="R104:U104"/>
    <mergeCell ref="P104:Q104"/>
    <mergeCell ref="K103:L103"/>
    <mergeCell ref="V103:W103"/>
    <mergeCell ref="V104:W104"/>
    <mergeCell ref="X104:Y104"/>
    <mergeCell ref="R103:U103"/>
    <mergeCell ref="X103:Y103"/>
    <mergeCell ref="P103:Q103"/>
    <mergeCell ref="C95:E95"/>
    <mergeCell ref="F95:H95"/>
    <mergeCell ref="K100:L100"/>
    <mergeCell ref="K101:L101"/>
    <mergeCell ref="K99:L99"/>
    <mergeCell ref="I99:J99"/>
    <mergeCell ref="C99:E99"/>
    <mergeCell ref="C98:E98"/>
    <mergeCell ref="F98:H98"/>
    <mergeCell ref="F97:H97"/>
    <mergeCell ref="K96:L96"/>
    <mergeCell ref="K98:L98"/>
    <mergeCell ref="F102:H102"/>
    <mergeCell ref="C102:E102"/>
    <mergeCell ref="C97:E97"/>
    <mergeCell ref="C96:E96"/>
    <mergeCell ref="F96:H96"/>
    <mergeCell ref="I101:J101"/>
    <mergeCell ref="A104:H104"/>
    <mergeCell ref="A103:H103"/>
    <mergeCell ref="I100:J100"/>
    <mergeCell ref="I98:J98"/>
    <mergeCell ref="F101:H101"/>
    <mergeCell ref="C101:E101"/>
    <mergeCell ref="F100:H100"/>
    <mergeCell ref="C100:E100"/>
    <mergeCell ref="F99:H99"/>
    <mergeCell ref="X102:Y102"/>
    <mergeCell ref="P102:Q102"/>
    <mergeCell ref="P101:Q101"/>
    <mergeCell ref="X96:Y96"/>
    <mergeCell ref="M98:N98"/>
    <mergeCell ref="M97:N97"/>
    <mergeCell ref="R101:U101"/>
    <mergeCell ref="V101:W101"/>
    <mergeCell ref="X99:Y99"/>
    <mergeCell ref="V98:W98"/>
    <mergeCell ref="X101:Y101"/>
    <mergeCell ref="X100:Y100"/>
    <mergeCell ref="V99:W99"/>
    <mergeCell ref="M99:N99"/>
    <mergeCell ref="P97:Q97"/>
    <mergeCell ref="R97:U97"/>
    <mergeCell ref="V96:W96"/>
    <mergeCell ref="X98:Y98"/>
    <mergeCell ref="X97:Y97"/>
    <mergeCell ref="M100:N100"/>
    <mergeCell ref="P100:Q100"/>
    <mergeCell ref="P99:Q99"/>
    <mergeCell ref="R99:U99"/>
    <mergeCell ref="R98:U98"/>
    <mergeCell ref="P92:Q92"/>
    <mergeCell ref="V97:W97"/>
    <mergeCell ref="M96:N96"/>
    <mergeCell ref="M101:N101"/>
    <mergeCell ref="M102:N102"/>
    <mergeCell ref="R100:U100"/>
    <mergeCell ref="V100:W100"/>
    <mergeCell ref="R102:U102"/>
    <mergeCell ref="V102:W102"/>
    <mergeCell ref="P98:Q98"/>
    <mergeCell ref="F91:H91"/>
    <mergeCell ref="C91:E91"/>
    <mergeCell ref="X92:Y92"/>
    <mergeCell ref="X95:Y95"/>
    <mergeCell ref="V94:W94"/>
    <mergeCell ref="P95:Q95"/>
    <mergeCell ref="P96:Q96"/>
    <mergeCell ref="I95:J95"/>
    <mergeCell ref="K95:L95"/>
    <mergeCell ref="I96:J96"/>
    <mergeCell ref="M95:N95"/>
    <mergeCell ref="P94:Q94"/>
    <mergeCell ref="P93:Q93"/>
    <mergeCell ref="M94:N94"/>
    <mergeCell ref="R93:U93"/>
    <mergeCell ref="V93:W93"/>
    <mergeCell ref="X93:Y93"/>
    <mergeCell ref="X94:Y94"/>
    <mergeCell ref="R92:U92"/>
    <mergeCell ref="V92:W92"/>
    <mergeCell ref="R95:U95"/>
    <mergeCell ref="V95:W95"/>
    <mergeCell ref="R96:U96"/>
    <mergeCell ref="R94:U94"/>
    <mergeCell ref="M105:N105"/>
    <mergeCell ref="K104:L104"/>
    <mergeCell ref="M104:N104"/>
    <mergeCell ref="M103:N103"/>
    <mergeCell ref="C93:E93"/>
    <mergeCell ref="C92:E92"/>
    <mergeCell ref="I93:J93"/>
    <mergeCell ref="K93:L93"/>
    <mergeCell ref="M93:N93"/>
    <mergeCell ref="I92:J92"/>
    <mergeCell ref="K92:L92"/>
    <mergeCell ref="M92:N92"/>
    <mergeCell ref="F93:H93"/>
    <mergeCell ref="F92:H92"/>
    <mergeCell ref="I97:J97"/>
    <mergeCell ref="K97:L97"/>
    <mergeCell ref="K94:L94"/>
    <mergeCell ref="I94:J94"/>
    <mergeCell ref="C94:E94"/>
    <mergeCell ref="F94:H94"/>
    <mergeCell ref="I103:J103"/>
    <mergeCell ref="I104:J104"/>
    <mergeCell ref="I102:J102"/>
    <mergeCell ref="K102:L102"/>
    <mergeCell ref="C90:E90"/>
    <mergeCell ref="F90:H90"/>
    <mergeCell ref="C89:E89"/>
    <mergeCell ref="F89:H89"/>
    <mergeCell ref="F85:H85"/>
    <mergeCell ref="C87:E87"/>
    <mergeCell ref="F87:H87"/>
    <mergeCell ref="C85:E85"/>
    <mergeCell ref="I89:J89"/>
    <mergeCell ref="I88:J88"/>
    <mergeCell ref="R80:U80"/>
    <mergeCell ref="R79:U79"/>
    <mergeCell ref="R81:U81"/>
    <mergeCell ref="V81:W81"/>
    <mergeCell ref="X81:Y81"/>
    <mergeCell ref="P81:Q81"/>
    <mergeCell ref="AB77:AD78"/>
    <mergeCell ref="P78:Q78"/>
    <mergeCell ref="P79:Q79"/>
    <mergeCell ref="V79:W79"/>
    <mergeCell ref="X79:Y79"/>
    <mergeCell ref="R78:U78"/>
    <mergeCell ref="V78:W78"/>
    <mergeCell ref="V80:W80"/>
    <mergeCell ref="X80:Y80"/>
    <mergeCell ref="P80:Q80"/>
    <mergeCell ref="X78:Y78"/>
    <mergeCell ref="P77:Y77"/>
    <mergeCell ref="R84:U84"/>
    <mergeCell ref="V84:W84"/>
    <mergeCell ref="X84:Y84"/>
    <mergeCell ref="P84:Q84"/>
    <mergeCell ref="R83:U83"/>
    <mergeCell ref="V83:W83"/>
    <mergeCell ref="X83:Y83"/>
    <mergeCell ref="V82:W82"/>
    <mergeCell ref="X82:Y82"/>
    <mergeCell ref="P82:Q82"/>
    <mergeCell ref="R82:U82"/>
    <mergeCell ref="P83:Q83"/>
    <mergeCell ref="R87:U87"/>
    <mergeCell ref="P87:Q87"/>
    <mergeCell ref="R85:U85"/>
    <mergeCell ref="V85:W85"/>
    <mergeCell ref="P86:Q86"/>
    <mergeCell ref="P85:Q85"/>
    <mergeCell ref="V87:W87"/>
    <mergeCell ref="X87:Y87"/>
    <mergeCell ref="R86:U86"/>
    <mergeCell ref="V86:W86"/>
    <mergeCell ref="X86:Y86"/>
    <mergeCell ref="X85:Y85"/>
  </mergeCells>
  <printOptions horizontalCentered="1"/>
  <pageMargins left="0.47" right="0.48" top="0.39" bottom="0.41" header="0.5" footer="0.5"/>
  <pageSetup fitToHeight="0" orientation="landscape" blackAndWhite="1" verticalDpi="0" r:id="rId1"/>
  <headerFooter alignWithMargins="0"/>
  <rowBreaks count="2" manualBreakCount="2">
    <brk id="37" max="24" man="1"/>
    <brk id="71"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300"/>
  </sheetPr>
  <dimension ref="A1:AD1000"/>
  <sheetViews>
    <sheetView showGridLines="0" showZeros="0" zoomScaleNormal="100" workbookViewId="0">
      <selection activeCell="C11" sqref="C11"/>
    </sheetView>
  </sheetViews>
  <sheetFormatPr defaultColWidth="17.28515625" defaultRowHeight="15" customHeight="1" x14ac:dyDescent="0.2"/>
  <cols>
    <col min="1" max="2" width="4.7109375" customWidth="1"/>
    <col min="3" max="3" width="5.140625" customWidth="1"/>
    <col min="4" max="4" width="4.28515625" customWidth="1"/>
    <col min="5" max="6" width="3.28515625" customWidth="1"/>
    <col min="7" max="9" width="5.85546875" customWidth="1"/>
    <col min="10" max="10" width="6.5703125" customWidth="1"/>
    <col min="11" max="11" width="5.7109375" customWidth="1"/>
    <col min="12" max="13" width="6.5703125" customWidth="1"/>
    <col min="14" max="15" width="7.28515625" customWidth="1"/>
    <col min="16" max="16" width="0.5703125" customWidth="1"/>
    <col min="17" max="19" width="5.7109375" customWidth="1"/>
    <col min="20" max="22" width="5.5703125" customWidth="1"/>
    <col min="23" max="23" width="0.5703125" customWidth="1"/>
    <col min="24" max="25" width="7.28515625" customWidth="1"/>
    <col min="26" max="26" width="5.5703125" hidden="1" customWidth="1"/>
    <col min="27" max="27" width="15" customWidth="1"/>
    <col min="28" max="30" width="8" customWidth="1"/>
  </cols>
  <sheetData>
    <row r="1" spans="1:30" ht="22.5" customHeight="1" x14ac:dyDescent="0.35">
      <c r="A1" s="69" t="s">
        <v>52</v>
      </c>
      <c r="B1" s="34"/>
      <c r="C1" s="34"/>
      <c r="D1" s="34"/>
      <c r="E1" s="34"/>
      <c r="F1" s="34"/>
      <c r="G1" s="34"/>
      <c r="H1" s="34"/>
      <c r="I1" s="34"/>
      <c r="J1" s="34"/>
      <c r="K1" s="34"/>
      <c r="L1" s="34"/>
      <c r="M1" s="34"/>
      <c r="N1" s="34"/>
      <c r="O1" s="34"/>
      <c r="P1" s="34"/>
      <c r="Q1" s="34"/>
      <c r="R1" s="34"/>
      <c r="S1" s="34"/>
      <c r="T1" s="34"/>
      <c r="U1" s="34"/>
      <c r="V1" s="34"/>
      <c r="W1" s="34"/>
      <c r="X1" s="34"/>
      <c r="Y1" s="34"/>
      <c r="Z1" s="43" t="s">
        <v>108</v>
      </c>
      <c r="AA1" s="65"/>
    </row>
    <row r="2" spans="1:30" ht="15.75" customHeight="1" x14ac:dyDescent="0.25">
      <c r="A2" s="70" t="s">
        <v>1</v>
      </c>
      <c r="B2" s="76"/>
      <c r="C2" s="76"/>
      <c r="D2" s="76"/>
      <c r="E2" s="76"/>
      <c r="F2" s="76"/>
      <c r="G2" s="76"/>
      <c r="H2" s="76"/>
      <c r="I2" s="76"/>
      <c r="J2" s="76"/>
      <c r="K2" s="76"/>
      <c r="L2" s="76"/>
      <c r="M2" s="76"/>
      <c r="N2" s="76"/>
      <c r="O2" s="76"/>
      <c r="P2" s="76"/>
      <c r="Q2" s="76"/>
      <c r="R2" s="76"/>
      <c r="S2" s="76"/>
      <c r="T2" s="76"/>
      <c r="U2" s="76"/>
      <c r="V2" s="76"/>
      <c r="W2" s="76"/>
      <c r="X2" s="76"/>
      <c r="Y2" s="35"/>
      <c r="Z2" s="65"/>
      <c r="AA2" s="65"/>
    </row>
    <row r="3" spans="1:30" ht="9.75" customHeight="1" x14ac:dyDescent="0.2">
      <c r="A3" s="75"/>
      <c r="B3" s="75"/>
      <c r="C3" s="75"/>
      <c r="D3" s="75"/>
      <c r="E3" s="75"/>
      <c r="F3" s="75"/>
      <c r="G3" s="75"/>
      <c r="H3" s="75"/>
      <c r="I3" s="75"/>
      <c r="J3" s="75"/>
      <c r="K3" s="75"/>
      <c r="L3" s="75"/>
      <c r="M3" s="75"/>
      <c r="N3" s="75"/>
      <c r="O3" s="75"/>
      <c r="P3" s="75"/>
      <c r="Q3" s="75"/>
      <c r="R3" s="75"/>
      <c r="S3" s="75"/>
      <c r="T3" s="75"/>
      <c r="U3" s="75"/>
      <c r="V3" s="75"/>
      <c r="W3" s="75"/>
      <c r="X3" s="75"/>
      <c r="Y3" s="75"/>
      <c r="Z3" s="65"/>
      <c r="AA3" s="65"/>
    </row>
    <row r="4" spans="1:30" ht="17.25" customHeight="1" x14ac:dyDescent="0.25">
      <c r="A4" s="71" t="s">
        <v>110</v>
      </c>
      <c r="B4" s="65"/>
      <c r="C4" s="65"/>
      <c r="D4" s="281">
        <f>ContractorName</f>
        <v>0</v>
      </c>
      <c r="E4" s="205"/>
      <c r="F4" s="205"/>
      <c r="G4" s="205"/>
      <c r="H4" s="205"/>
      <c r="I4" s="205"/>
      <c r="J4" s="205"/>
      <c r="K4" s="65"/>
      <c r="L4" s="71" t="s">
        <v>57</v>
      </c>
      <c r="M4" s="65"/>
      <c r="N4" s="65"/>
      <c r="O4" s="276">
        <f>ContractNumber</f>
        <v>0</v>
      </c>
      <c r="P4" s="205"/>
      <c r="Q4" s="205"/>
      <c r="R4" s="205"/>
      <c r="S4" s="205"/>
      <c r="T4" s="65"/>
      <c r="U4" s="345" t="s">
        <v>191</v>
      </c>
      <c r="V4" s="186"/>
      <c r="W4" s="186"/>
      <c r="X4" s="186"/>
      <c r="Y4" s="186"/>
      <c r="Z4" s="65"/>
      <c r="AA4" s="65"/>
    </row>
    <row r="5" spans="1:30" ht="17.25" customHeight="1" x14ac:dyDescent="0.2">
      <c r="A5" s="71" t="s">
        <v>112</v>
      </c>
      <c r="B5" s="65"/>
      <c r="C5" s="65"/>
      <c r="D5" s="281">
        <f>ProjectName1</f>
        <v>0</v>
      </c>
      <c r="E5" s="205"/>
      <c r="F5" s="205"/>
      <c r="G5" s="205"/>
      <c r="H5" s="205"/>
      <c r="I5" s="205"/>
      <c r="J5" s="205"/>
      <c r="K5" s="65"/>
      <c r="L5" s="65"/>
      <c r="M5" s="65"/>
      <c r="N5" s="65"/>
      <c r="O5" s="65"/>
      <c r="P5" s="65"/>
      <c r="Q5" s="65"/>
      <c r="R5" s="65"/>
      <c r="S5" s="65"/>
      <c r="T5" s="65"/>
      <c r="U5" s="75"/>
      <c r="V5" s="75"/>
      <c r="W5" s="75"/>
      <c r="X5" s="75"/>
      <c r="Y5" s="75"/>
      <c r="Z5" s="65"/>
      <c r="AA5" s="65"/>
    </row>
    <row r="6" spans="1:30" ht="17.25" customHeight="1" x14ac:dyDescent="0.2">
      <c r="A6" s="71"/>
      <c r="B6" s="71"/>
      <c r="C6" s="71"/>
      <c r="D6" s="283">
        <f>ProjectName2</f>
        <v>0</v>
      </c>
      <c r="E6" s="239"/>
      <c r="F6" s="239"/>
      <c r="G6" s="239"/>
      <c r="H6" s="239"/>
      <c r="I6" s="239"/>
      <c r="J6" s="239"/>
      <c r="K6" s="65"/>
      <c r="L6" s="71" t="s">
        <v>58</v>
      </c>
      <c r="M6" s="65"/>
      <c r="N6" s="65"/>
      <c r="O6" s="276">
        <f>AlternateNumber</f>
        <v>0</v>
      </c>
      <c r="P6" s="205"/>
      <c r="Q6" s="205"/>
      <c r="R6" s="205"/>
      <c r="S6" s="205"/>
      <c r="T6" s="65"/>
      <c r="U6" s="78" t="s">
        <v>59</v>
      </c>
      <c r="V6" s="65"/>
      <c r="W6" s="65"/>
      <c r="X6" s="204">
        <f>RequestNumber</f>
        <v>0</v>
      </c>
      <c r="Y6" s="205"/>
      <c r="Z6" s="65"/>
      <c r="AA6" s="65"/>
    </row>
    <row r="7" spans="1:30" ht="17.25" customHeight="1" x14ac:dyDescent="0.2">
      <c r="A7" s="71" t="s">
        <v>114</v>
      </c>
      <c r="B7" s="65"/>
      <c r="C7" s="65"/>
      <c r="D7" s="283">
        <f>ProjectLocation</f>
        <v>0</v>
      </c>
      <c r="E7" s="239"/>
      <c r="F7" s="239"/>
      <c r="G7" s="239"/>
      <c r="H7" s="239"/>
      <c r="I7" s="239"/>
      <c r="J7" s="239"/>
      <c r="K7" s="65"/>
      <c r="L7" s="122"/>
      <c r="M7" s="122"/>
      <c r="N7" s="122"/>
      <c r="O7" s="122"/>
      <c r="P7" s="122"/>
      <c r="Q7" s="122"/>
      <c r="R7" s="122"/>
      <c r="S7" s="122"/>
      <c r="T7" s="65"/>
      <c r="U7" s="71" t="s">
        <v>61</v>
      </c>
      <c r="V7" s="77">
        <f>SUMLastPage+SVSLastPage+SVSLastPage+COSLastPage+COSLastPage+1</f>
        <v>2</v>
      </c>
      <c r="W7" s="36"/>
      <c r="X7" s="36" t="s">
        <v>62</v>
      </c>
      <c r="Y7" s="77">
        <f>LastPage</f>
        <v>1</v>
      </c>
      <c r="Z7" s="65">
        <v>1</v>
      </c>
      <c r="AA7" s="65"/>
    </row>
    <row r="8" spans="1:30" ht="11.25" customHeight="1" x14ac:dyDescent="0.2">
      <c r="A8" s="66"/>
      <c r="B8" s="66"/>
      <c r="C8" s="66"/>
      <c r="D8" s="66"/>
      <c r="E8" s="66"/>
      <c r="F8" s="66"/>
      <c r="G8" s="66"/>
      <c r="H8" s="66"/>
      <c r="I8" s="66"/>
      <c r="J8" s="66"/>
      <c r="K8" s="66"/>
      <c r="L8" s="66"/>
      <c r="M8" s="66"/>
      <c r="N8" s="66"/>
      <c r="O8" s="66"/>
      <c r="P8" s="66"/>
      <c r="Q8" s="66"/>
      <c r="R8" s="66"/>
      <c r="S8" s="66"/>
      <c r="T8" s="66"/>
      <c r="U8" s="66"/>
      <c r="V8" s="66"/>
      <c r="W8" s="66"/>
      <c r="X8" s="66"/>
      <c r="Y8" s="66"/>
      <c r="Z8" s="65"/>
      <c r="AA8" s="65"/>
    </row>
    <row r="9" spans="1:30" ht="12.75" customHeight="1" x14ac:dyDescent="0.2">
      <c r="A9" s="359" t="s">
        <v>192</v>
      </c>
      <c r="B9" s="359" t="s">
        <v>193</v>
      </c>
      <c r="C9" s="123" t="s">
        <v>194</v>
      </c>
      <c r="D9" s="343" t="s">
        <v>195</v>
      </c>
      <c r="E9" s="191"/>
      <c r="F9" s="287"/>
      <c r="G9" s="343" t="s">
        <v>196</v>
      </c>
      <c r="H9" s="191"/>
      <c r="I9" s="287"/>
      <c r="J9" s="343"/>
      <c r="K9" s="191"/>
      <c r="L9" s="191"/>
      <c r="M9" s="287"/>
      <c r="N9" s="347" t="s">
        <v>197</v>
      </c>
      <c r="O9" s="287"/>
      <c r="P9" s="124"/>
      <c r="Q9" s="347" t="s">
        <v>198</v>
      </c>
      <c r="R9" s="191"/>
      <c r="S9" s="287"/>
      <c r="T9" s="347" t="s">
        <v>199</v>
      </c>
      <c r="U9" s="191"/>
      <c r="V9" s="287"/>
      <c r="W9" s="124"/>
      <c r="X9" s="347" t="s">
        <v>200</v>
      </c>
      <c r="Y9" s="287"/>
      <c r="Z9" s="65"/>
      <c r="AA9" s="65"/>
      <c r="AB9" s="65"/>
      <c r="AC9" s="65"/>
      <c r="AD9" s="65"/>
    </row>
    <row r="10" spans="1:30" ht="12.75" customHeight="1" x14ac:dyDescent="0.2">
      <c r="A10" s="286"/>
      <c r="B10" s="286"/>
      <c r="C10" s="104" t="s">
        <v>201</v>
      </c>
      <c r="D10" s="334" t="s">
        <v>202</v>
      </c>
      <c r="E10" s="205"/>
      <c r="F10" s="261"/>
      <c r="G10" s="334" t="s">
        <v>203</v>
      </c>
      <c r="H10" s="205"/>
      <c r="I10" s="261"/>
      <c r="J10" s="334" t="s">
        <v>133</v>
      </c>
      <c r="K10" s="205"/>
      <c r="L10" s="205"/>
      <c r="M10" s="261"/>
      <c r="N10" s="346" t="s">
        <v>204</v>
      </c>
      <c r="O10" s="261"/>
      <c r="P10" s="125"/>
      <c r="Q10" s="346" t="s">
        <v>205</v>
      </c>
      <c r="R10" s="205"/>
      <c r="S10" s="261"/>
      <c r="T10" s="346" t="s">
        <v>206</v>
      </c>
      <c r="U10" s="205"/>
      <c r="V10" s="261"/>
      <c r="W10" s="125"/>
      <c r="X10" s="346" t="s">
        <v>207</v>
      </c>
      <c r="Y10" s="261"/>
      <c r="Z10" s="65"/>
      <c r="AA10" s="65"/>
      <c r="AB10" s="65"/>
      <c r="AC10" s="65"/>
      <c r="AD10" s="65"/>
    </row>
    <row r="11" spans="1:30" ht="12.75" customHeight="1" x14ac:dyDescent="0.2">
      <c r="A11" s="143"/>
      <c r="B11" s="143"/>
      <c r="C11" s="144"/>
      <c r="D11" s="353"/>
      <c r="E11" s="230"/>
      <c r="F11" s="231"/>
      <c r="G11" s="352"/>
      <c r="H11" s="225"/>
      <c r="I11" s="315"/>
      <c r="J11" s="352"/>
      <c r="K11" s="225"/>
      <c r="L11" s="225"/>
      <c r="M11" s="315"/>
      <c r="N11" s="351"/>
      <c r="O11" s="315"/>
      <c r="P11" s="145"/>
      <c r="Q11" s="314"/>
      <c r="R11" s="225"/>
      <c r="S11" s="315"/>
      <c r="T11" s="314"/>
      <c r="U11" s="225"/>
      <c r="V11" s="315"/>
      <c r="W11" s="55"/>
      <c r="X11" s="348">
        <f t="shared" ref="X11:X36" si="0">N11+Q11-T11</f>
        <v>0</v>
      </c>
      <c r="Y11" s="261"/>
      <c r="Z11" s="65"/>
      <c r="AA11" s="65"/>
      <c r="AB11" s="65"/>
      <c r="AC11" s="65"/>
      <c r="AD11" s="65"/>
    </row>
    <row r="12" spans="1:30" ht="12.75" customHeight="1" x14ac:dyDescent="0.2">
      <c r="A12" s="146"/>
      <c r="B12" s="146"/>
      <c r="C12" s="144"/>
      <c r="D12" s="353"/>
      <c r="E12" s="230"/>
      <c r="F12" s="231"/>
      <c r="G12" s="352"/>
      <c r="H12" s="225"/>
      <c r="I12" s="315"/>
      <c r="J12" s="352"/>
      <c r="K12" s="225"/>
      <c r="L12" s="225"/>
      <c r="M12" s="315"/>
      <c r="N12" s="351"/>
      <c r="O12" s="315"/>
      <c r="P12" s="145"/>
      <c r="Q12" s="314"/>
      <c r="R12" s="225"/>
      <c r="S12" s="315"/>
      <c r="T12" s="314"/>
      <c r="U12" s="225"/>
      <c r="V12" s="315"/>
      <c r="W12" s="55"/>
      <c r="X12" s="348">
        <f t="shared" si="0"/>
        <v>0</v>
      </c>
      <c r="Y12" s="261"/>
      <c r="Z12" s="65"/>
      <c r="AA12" s="65"/>
      <c r="AB12" s="65"/>
      <c r="AC12" s="65"/>
      <c r="AD12" s="65"/>
    </row>
    <row r="13" spans="1:30" ht="12.75" customHeight="1" x14ac:dyDescent="0.2">
      <c r="A13" s="146"/>
      <c r="B13" s="146"/>
      <c r="C13" s="144"/>
      <c r="D13" s="353"/>
      <c r="E13" s="230"/>
      <c r="F13" s="231"/>
      <c r="G13" s="352"/>
      <c r="H13" s="225"/>
      <c r="I13" s="315"/>
      <c r="J13" s="352"/>
      <c r="K13" s="225"/>
      <c r="L13" s="225"/>
      <c r="M13" s="315"/>
      <c r="N13" s="351"/>
      <c r="O13" s="315"/>
      <c r="P13" s="145"/>
      <c r="Q13" s="314"/>
      <c r="R13" s="225"/>
      <c r="S13" s="315"/>
      <c r="T13" s="314"/>
      <c r="U13" s="225"/>
      <c r="V13" s="315"/>
      <c r="W13" s="55"/>
      <c r="X13" s="348">
        <f t="shared" si="0"/>
        <v>0</v>
      </c>
      <c r="Y13" s="261"/>
      <c r="Z13" s="65"/>
      <c r="AA13" s="65"/>
      <c r="AB13" s="65"/>
      <c r="AC13" s="65"/>
      <c r="AD13" s="65"/>
    </row>
    <row r="14" spans="1:30" ht="12.75" customHeight="1" x14ac:dyDescent="0.2">
      <c r="A14" s="146"/>
      <c r="B14" s="146"/>
      <c r="C14" s="144"/>
      <c r="D14" s="353"/>
      <c r="E14" s="230"/>
      <c r="F14" s="231"/>
      <c r="G14" s="352"/>
      <c r="H14" s="225"/>
      <c r="I14" s="315"/>
      <c r="J14" s="352"/>
      <c r="K14" s="225"/>
      <c r="L14" s="225"/>
      <c r="M14" s="315"/>
      <c r="N14" s="351"/>
      <c r="O14" s="315"/>
      <c r="P14" s="145"/>
      <c r="Q14" s="314"/>
      <c r="R14" s="225"/>
      <c r="S14" s="315"/>
      <c r="T14" s="314"/>
      <c r="U14" s="225"/>
      <c r="V14" s="315"/>
      <c r="W14" s="55"/>
      <c r="X14" s="348">
        <f t="shared" si="0"/>
        <v>0</v>
      </c>
      <c r="Y14" s="261"/>
      <c r="Z14" s="65"/>
      <c r="AA14" s="65"/>
      <c r="AB14" s="65"/>
      <c r="AC14" s="65"/>
      <c r="AD14" s="65"/>
    </row>
    <row r="15" spans="1:30" ht="12.75" customHeight="1" x14ac:dyDescent="0.2">
      <c r="A15" s="146"/>
      <c r="B15" s="146"/>
      <c r="C15" s="144"/>
      <c r="D15" s="353"/>
      <c r="E15" s="230"/>
      <c r="F15" s="231"/>
      <c r="G15" s="352"/>
      <c r="H15" s="225"/>
      <c r="I15" s="315"/>
      <c r="J15" s="352"/>
      <c r="K15" s="225"/>
      <c r="L15" s="225"/>
      <c r="M15" s="315"/>
      <c r="N15" s="351"/>
      <c r="O15" s="315"/>
      <c r="P15" s="145"/>
      <c r="Q15" s="314"/>
      <c r="R15" s="225"/>
      <c r="S15" s="315"/>
      <c r="T15" s="314"/>
      <c r="U15" s="225"/>
      <c r="V15" s="315"/>
      <c r="W15" s="55"/>
      <c r="X15" s="348">
        <f t="shared" si="0"/>
        <v>0</v>
      </c>
      <c r="Y15" s="261"/>
      <c r="Z15" s="65"/>
      <c r="AA15" s="65"/>
      <c r="AB15" s="65"/>
      <c r="AC15" s="65"/>
      <c r="AD15" s="65"/>
    </row>
    <row r="16" spans="1:30" ht="12.75" customHeight="1" x14ac:dyDescent="0.2">
      <c r="A16" s="146"/>
      <c r="B16" s="146"/>
      <c r="C16" s="144"/>
      <c r="D16" s="353"/>
      <c r="E16" s="230"/>
      <c r="F16" s="231"/>
      <c r="G16" s="352"/>
      <c r="H16" s="225"/>
      <c r="I16" s="315"/>
      <c r="J16" s="352"/>
      <c r="K16" s="225"/>
      <c r="L16" s="225"/>
      <c r="M16" s="315"/>
      <c r="N16" s="351"/>
      <c r="O16" s="315"/>
      <c r="P16" s="145"/>
      <c r="Q16" s="314"/>
      <c r="R16" s="225"/>
      <c r="S16" s="315"/>
      <c r="T16" s="314"/>
      <c r="U16" s="225"/>
      <c r="V16" s="315"/>
      <c r="W16" s="55"/>
      <c r="X16" s="348">
        <f t="shared" si="0"/>
        <v>0</v>
      </c>
      <c r="Y16" s="261"/>
      <c r="Z16" s="65"/>
      <c r="AA16" s="65"/>
      <c r="AB16" s="65"/>
      <c r="AC16" s="65"/>
      <c r="AD16" s="65"/>
    </row>
    <row r="17" spans="1:30" ht="12.75" customHeight="1" x14ac:dyDescent="0.2">
      <c r="A17" s="146"/>
      <c r="B17" s="146"/>
      <c r="C17" s="144"/>
      <c r="D17" s="353"/>
      <c r="E17" s="230"/>
      <c r="F17" s="231"/>
      <c r="G17" s="352"/>
      <c r="H17" s="225"/>
      <c r="I17" s="315"/>
      <c r="J17" s="352"/>
      <c r="K17" s="225"/>
      <c r="L17" s="225"/>
      <c r="M17" s="315"/>
      <c r="N17" s="351"/>
      <c r="O17" s="315"/>
      <c r="P17" s="145"/>
      <c r="Q17" s="314"/>
      <c r="R17" s="225"/>
      <c r="S17" s="315"/>
      <c r="T17" s="314"/>
      <c r="U17" s="225"/>
      <c r="V17" s="315"/>
      <c r="W17" s="55"/>
      <c r="X17" s="348">
        <f t="shared" si="0"/>
        <v>0</v>
      </c>
      <c r="Y17" s="261"/>
      <c r="Z17" s="65"/>
      <c r="AA17" s="65"/>
      <c r="AB17" s="65"/>
      <c r="AC17" s="65"/>
      <c r="AD17" s="65"/>
    </row>
    <row r="18" spans="1:30" ht="12.75" customHeight="1" x14ac:dyDescent="0.2">
      <c r="A18" s="146"/>
      <c r="B18" s="146"/>
      <c r="C18" s="144"/>
      <c r="D18" s="353"/>
      <c r="E18" s="230"/>
      <c r="F18" s="231"/>
      <c r="G18" s="352"/>
      <c r="H18" s="225"/>
      <c r="I18" s="315"/>
      <c r="J18" s="352"/>
      <c r="K18" s="225"/>
      <c r="L18" s="225"/>
      <c r="M18" s="315"/>
      <c r="N18" s="351"/>
      <c r="O18" s="315"/>
      <c r="P18" s="145"/>
      <c r="Q18" s="314"/>
      <c r="R18" s="225"/>
      <c r="S18" s="315"/>
      <c r="T18" s="314"/>
      <c r="U18" s="225"/>
      <c r="V18" s="315"/>
      <c r="W18" s="55"/>
      <c r="X18" s="348">
        <f t="shared" si="0"/>
        <v>0</v>
      </c>
      <c r="Y18" s="261"/>
      <c r="Z18" s="65"/>
      <c r="AA18" s="65"/>
      <c r="AB18" s="65"/>
      <c r="AC18" s="65"/>
      <c r="AD18" s="65"/>
    </row>
    <row r="19" spans="1:30" ht="12.75" customHeight="1" x14ac:dyDescent="0.2">
      <c r="A19" s="146"/>
      <c r="B19" s="146"/>
      <c r="C19" s="144"/>
      <c r="D19" s="353"/>
      <c r="E19" s="230"/>
      <c r="F19" s="231"/>
      <c r="G19" s="352"/>
      <c r="H19" s="225"/>
      <c r="I19" s="315"/>
      <c r="J19" s="352"/>
      <c r="K19" s="225"/>
      <c r="L19" s="225"/>
      <c r="M19" s="315"/>
      <c r="N19" s="351"/>
      <c r="O19" s="315"/>
      <c r="P19" s="145"/>
      <c r="Q19" s="314"/>
      <c r="R19" s="225"/>
      <c r="S19" s="315"/>
      <c r="T19" s="314"/>
      <c r="U19" s="225"/>
      <c r="V19" s="315"/>
      <c r="W19" s="55"/>
      <c r="X19" s="348">
        <f t="shared" si="0"/>
        <v>0</v>
      </c>
      <c r="Y19" s="261"/>
      <c r="Z19" s="65"/>
      <c r="AA19" s="65"/>
      <c r="AB19" s="65"/>
      <c r="AC19" s="65"/>
      <c r="AD19" s="65"/>
    </row>
    <row r="20" spans="1:30" ht="12.75" customHeight="1" x14ac:dyDescent="0.2">
      <c r="A20" s="146"/>
      <c r="B20" s="146"/>
      <c r="C20" s="144"/>
      <c r="D20" s="353"/>
      <c r="E20" s="230"/>
      <c r="F20" s="231"/>
      <c r="G20" s="352"/>
      <c r="H20" s="225"/>
      <c r="I20" s="315"/>
      <c r="J20" s="352"/>
      <c r="K20" s="225"/>
      <c r="L20" s="225"/>
      <c r="M20" s="315"/>
      <c r="N20" s="351"/>
      <c r="O20" s="315"/>
      <c r="P20" s="145"/>
      <c r="Q20" s="314"/>
      <c r="R20" s="225"/>
      <c r="S20" s="315"/>
      <c r="T20" s="314"/>
      <c r="U20" s="225"/>
      <c r="V20" s="315"/>
      <c r="W20" s="55"/>
      <c r="X20" s="348">
        <f t="shared" si="0"/>
        <v>0</v>
      </c>
      <c r="Y20" s="261"/>
      <c r="Z20" s="65"/>
      <c r="AA20" s="65"/>
      <c r="AB20" s="65"/>
      <c r="AC20" s="65"/>
      <c r="AD20" s="65"/>
    </row>
    <row r="21" spans="1:30" ht="12.75" customHeight="1" x14ac:dyDescent="0.2">
      <c r="A21" s="146"/>
      <c r="B21" s="146"/>
      <c r="C21" s="144"/>
      <c r="D21" s="353"/>
      <c r="E21" s="230"/>
      <c r="F21" s="231"/>
      <c r="G21" s="352"/>
      <c r="H21" s="225"/>
      <c r="I21" s="315"/>
      <c r="J21" s="352"/>
      <c r="K21" s="225"/>
      <c r="L21" s="225"/>
      <c r="M21" s="315"/>
      <c r="N21" s="351"/>
      <c r="O21" s="315"/>
      <c r="P21" s="145"/>
      <c r="Q21" s="314"/>
      <c r="R21" s="225"/>
      <c r="S21" s="315"/>
      <c r="T21" s="314"/>
      <c r="U21" s="225"/>
      <c r="V21" s="315"/>
      <c r="W21" s="55"/>
      <c r="X21" s="348">
        <f t="shared" si="0"/>
        <v>0</v>
      </c>
      <c r="Y21" s="261"/>
      <c r="Z21" s="65"/>
      <c r="AA21" s="65"/>
      <c r="AB21" s="65"/>
      <c r="AC21" s="65"/>
      <c r="AD21" s="65"/>
    </row>
    <row r="22" spans="1:30" ht="12.75" customHeight="1" x14ac:dyDescent="0.2">
      <c r="A22" s="146"/>
      <c r="B22" s="146"/>
      <c r="C22" s="144"/>
      <c r="D22" s="353"/>
      <c r="E22" s="230"/>
      <c r="F22" s="231"/>
      <c r="G22" s="352"/>
      <c r="H22" s="225"/>
      <c r="I22" s="315"/>
      <c r="J22" s="352"/>
      <c r="K22" s="225"/>
      <c r="L22" s="225"/>
      <c r="M22" s="315"/>
      <c r="N22" s="351"/>
      <c r="O22" s="315"/>
      <c r="P22" s="145"/>
      <c r="Q22" s="314"/>
      <c r="R22" s="225"/>
      <c r="S22" s="315"/>
      <c r="T22" s="314"/>
      <c r="U22" s="225"/>
      <c r="V22" s="315"/>
      <c r="W22" s="55"/>
      <c r="X22" s="348">
        <f t="shared" si="0"/>
        <v>0</v>
      </c>
      <c r="Y22" s="261"/>
      <c r="Z22" s="65"/>
      <c r="AA22" s="65"/>
      <c r="AB22" s="65"/>
      <c r="AC22" s="65"/>
      <c r="AD22" s="65"/>
    </row>
    <row r="23" spans="1:30" ht="12.75" customHeight="1" x14ac:dyDescent="0.2">
      <c r="A23" s="146"/>
      <c r="B23" s="146"/>
      <c r="C23" s="144"/>
      <c r="D23" s="353"/>
      <c r="E23" s="230"/>
      <c r="F23" s="231"/>
      <c r="G23" s="352"/>
      <c r="H23" s="225"/>
      <c r="I23" s="315"/>
      <c r="J23" s="352"/>
      <c r="K23" s="225"/>
      <c r="L23" s="225"/>
      <c r="M23" s="315"/>
      <c r="N23" s="351"/>
      <c r="O23" s="315"/>
      <c r="P23" s="145"/>
      <c r="Q23" s="314"/>
      <c r="R23" s="225"/>
      <c r="S23" s="315"/>
      <c r="T23" s="314"/>
      <c r="U23" s="225"/>
      <c r="V23" s="315"/>
      <c r="W23" s="55"/>
      <c r="X23" s="348">
        <f t="shared" si="0"/>
        <v>0</v>
      </c>
      <c r="Y23" s="261"/>
      <c r="Z23" s="65"/>
      <c r="AA23" s="65"/>
      <c r="AB23" s="65"/>
      <c r="AC23" s="65"/>
      <c r="AD23" s="65"/>
    </row>
    <row r="24" spans="1:30" ht="12.75" customHeight="1" x14ac:dyDescent="0.2">
      <c r="A24" s="146"/>
      <c r="B24" s="146"/>
      <c r="C24" s="144"/>
      <c r="D24" s="353"/>
      <c r="E24" s="230"/>
      <c r="F24" s="231"/>
      <c r="G24" s="352"/>
      <c r="H24" s="225"/>
      <c r="I24" s="315"/>
      <c r="J24" s="352"/>
      <c r="K24" s="225"/>
      <c r="L24" s="225"/>
      <c r="M24" s="315"/>
      <c r="N24" s="351"/>
      <c r="O24" s="315"/>
      <c r="P24" s="145"/>
      <c r="Q24" s="314"/>
      <c r="R24" s="225"/>
      <c r="S24" s="315"/>
      <c r="T24" s="314"/>
      <c r="U24" s="225"/>
      <c r="V24" s="315"/>
      <c r="W24" s="55"/>
      <c r="X24" s="348">
        <f t="shared" si="0"/>
        <v>0</v>
      </c>
      <c r="Y24" s="261"/>
      <c r="Z24" s="65"/>
      <c r="AA24" s="65"/>
      <c r="AB24" s="65"/>
      <c r="AC24" s="65"/>
      <c r="AD24" s="65"/>
    </row>
    <row r="25" spans="1:30" ht="12.75" customHeight="1" x14ac:dyDescent="0.2">
      <c r="A25" s="146"/>
      <c r="B25" s="146"/>
      <c r="C25" s="144"/>
      <c r="D25" s="353"/>
      <c r="E25" s="230"/>
      <c r="F25" s="231"/>
      <c r="G25" s="352"/>
      <c r="H25" s="225"/>
      <c r="I25" s="315"/>
      <c r="J25" s="352"/>
      <c r="K25" s="225"/>
      <c r="L25" s="225"/>
      <c r="M25" s="315"/>
      <c r="N25" s="351"/>
      <c r="O25" s="315"/>
      <c r="P25" s="145"/>
      <c r="Q25" s="314"/>
      <c r="R25" s="225"/>
      <c r="S25" s="315"/>
      <c r="T25" s="314"/>
      <c r="U25" s="225"/>
      <c r="V25" s="315"/>
      <c r="W25" s="55"/>
      <c r="X25" s="348">
        <f t="shared" si="0"/>
        <v>0</v>
      </c>
      <c r="Y25" s="261"/>
      <c r="Z25" s="65"/>
      <c r="AA25" s="65"/>
      <c r="AB25" s="65"/>
      <c r="AC25" s="65"/>
      <c r="AD25" s="65"/>
    </row>
    <row r="26" spans="1:30" ht="12.75" customHeight="1" x14ac:dyDescent="0.2">
      <c r="A26" s="146"/>
      <c r="B26" s="146"/>
      <c r="C26" s="144"/>
      <c r="D26" s="353"/>
      <c r="E26" s="230"/>
      <c r="F26" s="231"/>
      <c r="G26" s="352"/>
      <c r="H26" s="225"/>
      <c r="I26" s="315"/>
      <c r="J26" s="352"/>
      <c r="K26" s="225"/>
      <c r="L26" s="225"/>
      <c r="M26" s="315"/>
      <c r="N26" s="351"/>
      <c r="O26" s="315"/>
      <c r="P26" s="145"/>
      <c r="Q26" s="314"/>
      <c r="R26" s="225"/>
      <c r="S26" s="315"/>
      <c r="T26" s="314"/>
      <c r="U26" s="225"/>
      <c r="V26" s="315"/>
      <c r="W26" s="55"/>
      <c r="X26" s="348">
        <f t="shared" si="0"/>
        <v>0</v>
      </c>
      <c r="Y26" s="261"/>
      <c r="Z26" s="65"/>
      <c r="AA26" s="65"/>
      <c r="AB26" s="65"/>
      <c r="AC26" s="65"/>
      <c r="AD26" s="65"/>
    </row>
    <row r="27" spans="1:30" ht="12.75" customHeight="1" x14ac:dyDescent="0.2">
      <c r="A27" s="146"/>
      <c r="B27" s="146"/>
      <c r="C27" s="144"/>
      <c r="D27" s="353"/>
      <c r="E27" s="230"/>
      <c r="F27" s="231"/>
      <c r="G27" s="352"/>
      <c r="H27" s="225"/>
      <c r="I27" s="315"/>
      <c r="J27" s="352"/>
      <c r="K27" s="225"/>
      <c r="L27" s="225"/>
      <c r="M27" s="315"/>
      <c r="N27" s="351"/>
      <c r="O27" s="315"/>
      <c r="P27" s="145"/>
      <c r="Q27" s="314"/>
      <c r="R27" s="225"/>
      <c r="S27" s="315"/>
      <c r="T27" s="314"/>
      <c r="U27" s="225"/>
      <c r="V27" s="315"/>
      <c r="W27" s="55"/>
      <c r="X27" s="348">
        <f t="shared" si="0"/>
        <v>0</v>
      </c>
      <c r="Y27" s="261"/>
      <c r="Z27" s="65"/>
      <c r="AA27" s="65"/>
      <c r="AB27" s="65"/>
      <c r="AC27" s="65"/>
      <c r="AD27" s="65"/>
    </row>
    <row r="28" spans="1:30" ht="12.75" customHeight="1" x14ac:dyDescent="0.2">
      <c r="A28" s="146"/>
      <c r="B28" s="146"/>
      <c r="C28" s="144"/>
      <c r="D28" s="353"/>
      <c r="E28" s="230"/>
      <c r="F28" s="231"/>
      <c r="G28" s="352"/>
      <c r="H28" s="225"/>
      <c r="I28" s="315"/>
      <c r="J28" s="352"/>
      <c r="K28" s="225"/>
      <c r="L28" s="225"/>
      <c r="M28" s="315"/>
      <c r="N28" s="351"/>
      <c r="O28" s="315"/>
      <c r="P28" s="145"/>
      <c r="Q28" s="314"/>
      <c r="R28" s="225"/>
      <c r="S28" s="315"/>
      <c r="T28" s="314"/>
      <c r="U28" s="225"/>
      <c r="V28" s="315"/>
      <c r="W28" s="55"/>
      <c r="X28" s="348">
        <f t="shared" si="0"/>
        <v>0</v>
      </c>
      <c r="Y28" s="261"/>
      <c r="Z28" s="65"/>
      <c r="AA28" s="65"/>
      <c r="AB28" s="65"/>
      <c r="AC28" s="65"/>
      <c r="AD28" s="65"/>
    </row>
    <row r="29" spans="1:30" ht="12.75" customHeight="1" x14ac:dyDescent="0.2">
      <c r="A29" s="146"/>
      <c r="B29" s="146"/>
      <c r="C29" s="144"/>
      <c r="D29" s="353"/>
      <c r="E29" s="230"/>
      <c r="F29" s="231"/>
      <c r="G29" s="352"/>
      <c r="H29" s="225"/>
      <c r="I29" s="315"/>
      <c r="J29" s="352"/>
      <c r="K29" s="225"/>
      <c r="L29" s="225"/>
      <c r="M29" s="315"/>
      <c r="N29" s="351"/>
      <c r="O29" s="315"/>
      <c r="P29" s="145"/>
      <c r="Q29" s="314"/>
      <c r="R29" s="225"/>
      <c r="S29" s="315"/>
      <c r="T29" s="314"/>
      <c r="U29" s="225"/>
      <c r="V29" s="315"/>
      <c r="W29" s="55"/>
      <c r="X29" s="348">
        <f t="shared" si="0"/>
        <v>0</v>
      </c>
      <c r="Y29" s="261"/>
      <c r="Z29" s="65"/>
      <c r="AA29" s="65"/>
      <c r="AB29" s="65"/>
      <c r="AC29" s="65"/>
      <c r="AD29" s="65"/>
    </row>
    <row r="30" spans="1:30" ht="12.75" customHeight="1" x14ac:dyDescent="0.2">
      <c r="A30" s="146"/>
      <c r="B30" s="146"/>
      <c r="C30" s="144"/>
      <c r="D30" s="353"/>
      <c r="E30" s="230"/>
      <c r="F30" s="231"/>
      <c r="G30" s="352"/>
      <c r="H30" s="225"/>
      <c r="I30" s="315"/>
      <c r="J30" s="352"/>
      <c r="K30" s="225"/>
      <c r="L30" s="225"/>
      <c r="M30" s="315"/>
      <c r="N30" s="351"/>
      <c r="O30" s="315"/>
      <c r="P30" s="145"/>
      <c r="Q30" s="314"/>
      <c r="R30" s="225"/>
      <c r="S30" s="315"/>
      <c r="T30" s="314"/>
      <c r="U30" s="225"/>
      <c r="V30" s="315"/>
      <c r="W30" s="55"/>
      <c r="X30" s="348">
        <f t="shared" si="0"/>
        <v>0</v>
      </c>
      <c r="Y30" s="261"/>
      <c r="Z30" s="65"/>
      <c r="AA30" s="65"/>
      <c r="AB30" s="65"/>
      <c r="AC30" s="65"/>
      <c r="AD30" s="65"/>
    </row>
    <row r="31" spans="1:30" ht="12.75" customHeight="1" x14ac:dyDescent="0.2">
      <c r="A31" s="146"/>
      <c r="B31" s="146"/>
      <c r="C31" s="144"/>
      <c r="D31" s="353"/>
      <c r="E31" s="230"/>
      <c r="F31" s="231"/>
      <c r="G31" s="352"/>
      <c r="H31" s="225"/>
      <c r="I31" s="315"/>
      <c r="J31" s="352"/>
      <c r="K31" s="225"/>
      <c r="L31" s="225"/>
      <c r="M31" s="315"/>
      <c r="N31" s="351"/>
      <c r="O31" s="315"/>
      <c r="P31" s="145"/>
      <c r="Q31" s="314"/>
      <c r="R31" s="225"/>
      <c r="S31" s="315"/>
      <c r="T31" s="314"/>
      <c r="U31" s="225"/>
      <c r="V31" s="315"/>
      <c r="W31" s="55"/>
      <c r="X31" s="348">
        <f t="shared" si="0"/>
        <v>0</v>
      </c>
      <c r="Y31" s="261"/>
      <c r="Z31" s="65"/>
      <c r="AA31" s="65"/>
      <c r="AB31" s="65"/>
      <c r="AC31" s="65"/>
      <c r="AD31" s="65"/>
    </row>
    <row r="32" spans="1:30" ht="12.75" customHeight="1" x14ac:dyDescent="0.2">
      <c r="A32" s="146"/>
      <c r="B32" s="146"/>
      <c r="C32" s="144"/>
      <c r="D32" s="353"/>
      <c r="E32" s="230"/>
      <c r="F32" s="231"/>
      <c r="G32" s="352"/>
      <c r="H32" s="225"/>
      <c r="I32" s="315"/>
      <c r="J32" s="352"/>
      <c r="K32" s="225"/>
      <c r="L32" s="225"/>
      <c r="M32" s="315"/>
      <c r="N32" s="351"/>
      <c r="O32" s="315"/>
      <c r="P32" s="145"/>
      <c r="Q32" s="314"/>
      <c r="R32" s="225"/>
      <c r="S32" s="315"/>
      <c r="T32" s="314"/>
      <c r="U32" s="225"/>
      <c r="V32" s="315"/>
      <c r="W32" s="55"/>
      <c r="X32" s="348">
        <f t="shared" si="0"/>
        <v>0</v>
      </c>
      <c r="Y32" s="261"/>
      <c r="Z32" s="65"/>
      <c r="AA32" s="65"/>
      <c r="AB32" s="65"/>
      <c r="AC32" s="65"/>
      <c r="AD32" s="65"/>
    </row>
    <row r="33" spans="1:30" ht="12.75" customHeight="1" x14ac:dyDescent="0.2">
      <c r="A33" s="146"/>
      <c r="B33" s="146"/>
      <c r="C33" s="144"/>
      <c r="D33" s="353"/>
      <c r="E33" s="230"/>
      <c r="F33" s="231"/>
      <c r="G33" s="352"/>
      <c r="H33" s="225"/>
      <c r="I33" s="315"/>
      <c r="J33" s="352"/>
      <c r="K33" s="225"/>
      <c r="L33" s="225"/>
      <c r="M33" s="315"/>
      <c r="N33" s="351"/>
      <c r="O33" s="315"/>
      <c r="P33" s="145"/>
      <c r="Q33" s="314"/>
      <c r="R33" s="225"/>
      <c r="S33" s="315"/>
      <c r="T33" s="314"/>
      <c r="U33" s="225"/>
      <c r="V33" s="315"/>
      <c r="W33" s="55"/>
      <c r="X33" s="348">
        <f t="shared" si="0"/>
        <v>0</v>
      </c>
      <c r="Y33" s="261"/>
      <c r="Z33" s="65"/>
      <c r="AA33" s="65"/>
      <c r="AB33" s="65"/>
      <c r="AC33" s="65"/>
      <c r="AD33" s="65"/>
    </row>
    <row r="34" spans="1:30" ht="12.75" customHeight="1" x14ac:dyDescent="0.2">
      <c r="A34" s="146"/>
      <c r="B34" s="146"/>
      <c r="C34" s="144"/>
      <c r="D34" s="353"/>
      <c r="E34" s="230"/>
      <c r="F34" s="231"/>
      <c r="G34" s="352"/>
      <c r="H34" s="225"/>
      <c r="I34" s="315"/>
      <c r="J34" s="352"/>
      <c r="K34" s="225"/>
      <c r="L34" s="225"/>
      <c r="M34" s="315"/>
      <c r="N34" s="351"/>
      <c r="O34" s="315"/>
      <c r="P34" s="145"/>
      <c r="Q34" s="314"/>
      <c r="R34" s="225"/>
      <c r="S34" s="315"/>
      <c r="T34" s="314"/>
      <c r="U34" s="225"/>
      <c r="V34" s="315"/>
      <c r="W34" s="55"/>
      <c r="X34" s="348">
        <f t="shared" si="0"/>
        <v>0</v>
      </c>
      <c r="Y34" s="261"/>
      <c r="Z34" s="65"/>
      <c r="AA34" s="65"/>
      <c r="AB34" s="65"/>
      <c r="AC34" s="65"/>
      <c r="AD34" s="65"/>
    </row>
    <row r="35" spans="1:30" ht="12.75" customHeight="1" x14ac:dyDescent="0.2">
      <c r="A35" s="147"/>
      <c r="B35" s="147"/>
      <c r="C35" s="144"/>
      <c r="D35" s="353"/>
      <c r="E35" s="230"/>
      <c r="F35" s="231"/>
      <c r="G35" s="352"/>
      <c r="H35" s="225"/>
      <c r="I35" s="315"/>
      <c r="J35" s="352"/>
      <c r="K35" s="225"/>
      <c r="L35" s="225"/>
      <c r="M35" s="315"/>
      <c r="N35" s="351"/>
      <c r="O35" s="315"/>
      <c r="P35" s="145"/>
      <c r="Q35" s="314"/>
      <c r="R35" s="225"/>
      <c r="S35" s="315"/>
      <c r="T35" s="314"/>
      <c r="U35" s="225"/>
      <c r="V35" s="315"/>
      <c r="W35" s="55"/>
      <c r="X35" s="348">
        <f t="shared" si="0"/>
        <v>0</v>
      </c>
      <c r="Y35" s="261"/>
      <c r="Z35" s="65"/>
      <c r="AA35" s="65"/>
      <c r="AB35" s="65"/>
      <c r="AC35" s="65"/>
      <c r="AD35" s="65"/>
    </row>
    <row r="36" spans="1:30" ht="12.75" customHeight="1" x14ac:dyDescent="0.2">
      <c r="A36" s="147"/>
      <c r="B36" s="147"/>
      <c r="C36" s="148"/>
      <c r="D36" s="353"/>
      <c r="E36" s="230"/>
      <c r="F36" s="231"/>
      <c r="G36" s="352"/>
      <c r="H36" s="225"/>
      <c r="I36" s="315"/>
      <c r="J36" s="352"/>
      <c r="K36" s="225"/>
      <c r="L36" s="225"/>
      <c r="M36" s="315"/>
      <c r="N36" s="351"/>
      <c r="O36" s="315"/>
      <c r="P36" s="149"/>
      <c r="Q36" s="314"/>
      <c r="R36" s="225"/>
      <c r="S36" s="315"/>
      <c r="T36" s="314"/>
      <c r="U36" s="225"/>
      <c r="V36" s="315"/>
      <c r="W36" s="126"/>
      <c r="X36" s="348">
        <f t="shared" si="0"/>
        <v>0</v>
      </c>
      <c r="Y36" s="261"/>
      <c r="Z36" s="65"/>
      <c r="AA36" s="65"/>
      <c r="AB36" s="65"/>
      <c r="AC36" s="65"/>
      <c r="AD36" s="65"/>
    </row>
    <row r="37" spans="1:30" ht="15.75" customHeight="1" x14ac:dyDescent="0.2">
      <c r="A37" s="127"/>
      <c r="B37" s="128"/>
      <c r="C37" s="128"/>
      <c r="D37" s="128"/>
      <c r="E37" s="128"/>
      <c r="F37" s="128"/>
      <c r="G37" s="128"/>
      <c r="H37" s="128"/>
      <c r="I37" s="129"/>
      <c r="J37" s="356" t="s">
        <v>208</v>
      </c>
      <c r="K37" s="296"/>
      <c r="L37" s="296"/>
      <c r="M37" s="267"/>
      <c r="N37" s="357">
        <f>SUM(N11:N36)</f>
        <v>0</v>
      </c>
      <c r="O37" s="291"/>
      <c r="P37" s="130"/>
      <c r="Q37" s="307">
        <f>SUM(Q11:Q36)</f>
        <v>0</v>
      </c>
      <c r="R37" s="296"/>
      <c r="S37" s="267"/>
      <c r="T37" s="307">
        <f>SUM(T11:T36)</f>
        <v>0</v>
      </c>
      <c r="U37" s="296"/>
      <c r="V37" s="267"/>
      <c r="W37" s="130"/>
      <c r="X37" s="307">
        <f>SUM(X11:X36)</f>
        <v>0</v>
      </c>
      <c r="Y37" s="267"/>
      <c r="Z37" s="131"/>
      <c r="AA37" s="65"/>
      <c r="AB37" s="65"/>
      <c r="AC37" s="65"/>
      <c r="AD37" s="65"/>
    </row>
    <row r="38" spans="1:30" ht="12.75" customHeight="1" x14ac:dyDescent="0.2">
      <c r="A38" s="132"/>
      <c r="B38" s="71"/>
      <c r="C38" s="71"/>
      <c r="D38" s="71"/>
      <c r="E38" s="71"/>
      <c r="F38" s="71"/>
      <c r="G38" s="71"/>
      <c r="H38" s="71"/>
      <c r="I38" s="133"/>
      <c r="J38" s="358" t="str">
        <f>IF(Z7=MATLastPage,J76,"")</f>
        <v/>
      </c>
      <c r="K38" s="239"/>
      <c r="L38" s="239"/>
      <c r="M38" s="263"/>
      <c r="N38" s="349" t="str">
        <f>IF(Z7=MATLastPage,N76,"")</f>
        <v/>
      </c>
      <c r="O38" s="263"/>
      <c r="P38" s="134"/>
      <c r="Q38" s="349" t="str">
        <f>IF(Z7=MATLastPage,Q76,"")</f>
        <v/>
      </c>
      <c r="R38" s="239"/>
      <c r="S38" s="263"/>
      <c r="T38" s="349" t="str">
        <f>IF(Z7=MATLastPage,T76,"")</f>
        <v/>
      </c>
      <c r="U38" s="239"/>
      <c r="V38" s="263"/>
      <c r="W38" s="134"/>
      <c r="X38" s="349" t="str">
        <f>IF(Z7=MATLastPage,X76,"")</f>
        <v/>
      </c>
      <c r="Y38" s="263"/>
      <c r="Z38" s="65"/>
      <c r="AA38" s="65"/>
      <c r="AB38" s="65"/>
      <c r="AC38" s="65"/>
      <c r="AD38" s="65"/>
    </row>
    <row r="39" spans="1:30" ht="12.75" customHeight="1" x14ac:dyDescent="0.2">
      <c r="A39" s="132"/>
      <c r="B39" s="71"/>
      <c r="C39" s="71"/>
      <c r="D39" s="71"/>
      <c r="E39" s="71"/>
      <c r="F39" s="71"/>
      <c r="G39" s="71"/>
      <c r="H39" s="71"/>
      <c r="I39" s="133"/>
      <c r="J39" s="135"/>
      <c r="K39" s="136"/>
      <c r="L39" s="136"/>
      <c r="M39" s="136"/>
      <c r="N39" s="136"/>
      <c r="O39" s="136"/>
      <c r="P39" s="136"/>
      <c r="Q39" s="136"/>
      <c r="R39" s="136"/>
      <c r="S39" s="136"/>
      <c r="T39" s="136"/>
      <c r="U39" s="136"/>
      <c r="V39" s="136"/>
      <c r="W39" s="136"/>
      <c r="X39" s="136"/>
      <c r="Y39" s="137"/>
      <c r="Z39" s="65"/>
      <c r="AA39" s="65"/>
      <c r="AB39" s="65"/>
      <c r="AC39" s="65"/>
      <c r="AD39" s="65"/>
    </row>
    <row r="40" spans="1:30" ht="13.5" customHeight="1" x14ac:dyDescent="0.2">
      <c r="A40" s="138"/>
      <c r="B40" s="74"/>
      <c r="C40" s="74"/>
      <c r="D40" s="74"/>
      <c r="E40" s="74"/>
      <c r="F40" s="74"/>
      <c r="G40" s="74"/>
      <c r="H40" s="74"/>
      <c r="I40" s="139"/>
      <c r="J40" s="354" t="str">
        <f>IF(Z7=MATLastPage,J78,"")</f>
        <v/>
      </c>
      <c r="K40" s="186"/>
      <c r="L40" s="186"/>
      <c r="M40" s="293"/>
      <c r="N40" s="350"/>
      <c r="O40" s="293"/>
      <c r="P40" s="140"/>
      <c r="Q40" s="350"/>
      <c r="R40" s="186"/>
      <c r="S40" s="293"/>
      <c r="T40" s="350"/>
      <c r="U40" s="186"/>
      <c r="V40" s="293"/>
      <c r="W40" s="141"/>
      <c r="X40" s="355" t="str">
        <f>IF(Z7=MATLastPage,X78,"")</f>
        <v/>
      </c>
      <c r="Y40" s="293"/>
      <c r="Z40" s="65"/>
      <c r="AA40" s="65"/>
      <c r="AB40" s="65"/>
      <c r="AC40" s="65"/>
      <c r="AD40" s="65"/>
    </row>
    <row r="41" spans="1:30" ht="12.75" customHeight="1" x14ac:dyDescent="0.2">
      <c r="A41" s="24" t="str">
        <f>FormNumber</f>
        <v>F330-02</v>
      </c>
      <c r="B41" s="65"/>
      <c r="C41" s="65"/>
      <c r="D41" s="65"/>
      <c r="E41" s="65"/>
      <c r="F41" s="65"/>
      <c r="G41" s="65"/>
      <c r="H41" s="65"/>
      <c r="I41" s="65"/>
      <c r="J41" s="65"/>
      <c r="K41" s="65"/>
      <c r="L41" s="65"/>
      <c r="M41" s="203" t="str">
        <f>FormVersion</f>
        <v>2015-SEP</v>
      </c>
      <c r="N41" s="191"/>
      <c r="O41" s="65"/>
      <c r="P41" s="65"/>
      <c r="Q41" s="65"/>
      <c r="R41" s="65"/>
      <c r="S41" s="65"/>
      <c r="T41" s="65"/>
      <c r="U41" s="65"/>
      <c r="V41" s="65"/>
      <c r="W41" s="65"/>
      <c r="X41" s="65"/>
      <c r="Y41" s="142" t="str">
        <f>"Section F - Stored Materials, Page "&amp;Z7&amp;" of "&amp;MATLastPage</f>
        <v>Section F - Stored Materials, Page 1 of 0</v>
      </c>
      <c r="Z41" s="65"/>
      <c r="AA41" s="65"/>
      <c r="AB41" s="65"/>
      <c r="AC41" s="65"/>
    </row>
    <row r="42" spans="1:30" ht="17.25" customHeight="1" x14ac:dyDescent="0.25">
      <c r="A42" s="71" t="s">
        <v>110</v>
      </c>
      <c r="B42" s="65"/>
      <c r="C42" s="65"/>
      <c r="D42" s="281">
        <f>ContractorName</f>
        <v>0</v>
      </c>
      <c r="E42" s="205"/>
      <c r="F42" s="205"/>
      <c r="G42" s="205"/>
      <c r="H42" s="205"/>
      <c r="I42" s="205"/>
      <c r="J42" s="205"/>
      <c r="K42" s="65"/>
      <c r="L42" s="71" t="s">
        <v>57</v>
      </c>
      <c r="M42" s="65"/>
      <c r="N42" s="65"/>
      <c r="O42" s="276">
        <f>ContractNumber</f>
        <v>0</v>
      </c>
      <c r="P42" s="205"/>
      <c r="Q42" s="205"/>
      <c r="R42" s="205"/>
      <c r="S42" s="205"/>
      <c r="T42" s="65"/>
      <c r="U42" s="345" t="s">
        <v>191</v>
      </c>
      <c r="V42" s="186"/>
      <c r="W42" s="186"/>
      <c r="X42" s="186"/>
      <c r="Y42" s="186"/>
      <c r="Z42" s="65"/>
      <c r="AA42" s="65"/>
    </row>
    <row r="43" spans="1:30" ht="17.25" customHeight="1" x14ac:dyDescent="0.2">
      <c r="A43" s="71" t="s">
        <v>112</v>
      </c>
      <c r="B43" s="65"/>
      <c r="C43" s="65"/>
      <c r="D43" s="281">
        <f>ProjectName1</f>
        <v>0</v>
      </c>
      <c r="E43" s="205"/>
      <c r="F43" s="205"/>
      <c r="G43" s="205"/>
      <c r="H43" s="205"/>
      <c r="I43" s="205"/>
      <c r="J43" s="205"/>
      <c r="K43" s="65"/>
      <c r="L43" s="65"/>
      <c r="M43" s="65"/>
      <c r="N43" s="65"/>
      <c r="O43" s="65"/>
      <c r="P43" s="65"/>
      <c r="Q43" s="65"/>
      <c r="R43" s="65"/>
      <c r="S43" s="65"/>
      <c r="T43" s="65"/>
      <c r="U43" s="75"/>
      <c r="V43" s="75"/>
      <c r="W43" s="75"/>
      <c r="X43" s="75"/>
      <c r="Y43" s="75"/>
      <c r="Z43" s="65"/>
      <c r="AA43" s="65"/>
    </row>
    <row r="44" spans="1:30" ht="17.25" customHeight="1" x14ac:dyDescent="0.2">
      <c r="A44" s="71"/>
      <c r="B44" s="71"/>
      <c r="C44" s="71"/>
      <c r="D44" s="283">
        <f>ProjectName2</f>
        <v>0</v>
      </c>
      <c r="E44" s="239"/>
      <c r="F44" s="239"/>
      <c r="G44" s="239"/>
      <c r="H44" s="239"/>
      <c r="I44" s="239"/>
      <c r="J44" s="239"/>
      <c r="K44" s="65"/>
      <c r="L44" s="71" t="s">
        <v>58</v>
      </c>
      <c r="M44" s="65"/>
      <c r="N44" s="65"/>
      <c r="O44" s="276">
        <f>AlternateNumber</f>
        <v>0</v>
      </c>
      <c r="P44" s="205"/>
      <c r="Q44" s="205"/>
      <c r="R44" s="205"/>
      <c r="S44" s="205"/>
      <c r="T44" s="65"/>
      <c r="U44" s="78" t="s">
        <v>59</v>
      </c>
      <c r="V44" s="65"/>
      <c r="W44" s="65"/>
      <c r="X44" s="204">
        <f>RequestNumber</f>
        <v>0</v>
      </c>
      <c r="Y44" s="205"/>
      <c r="Z44" s="65"/>
      <c r="AA44" s="65"/>
    </row>
    <row r="45" spans="1:30" ht="17.25" customHeight="1" x14ac:dyDescent="0.2">
      <c r="A45" s="71" t="s">
        <v>114</v>
      </c>
      <c r="B45" s="65"/>
      <c r="C45" s="65"/>
      <c r="D45" s="283">
        <f>ProjectLocation</f>
        <v>0</v>
      </c>
      <c r="E45" s="239"/>
      <c r="F45" s="239"/>
      <c r="G45" s="239"/>
      <c r="H45" s="239"/>
      <c r="I45" s="239"/>
      <c r="J45" s="239"/>
      <c r="K45" s="65"/>
      <c r="L45" s="122"/>
      <c r="M45" s="122"/>
      <c r="N45" s="122"/>
      <c r="O45" s="122"/>
      <c r="P45" s="122"/>
      <c r="Q45" s="122"/>
      <c r="R45" s="122"/>
      <c r="S45" s="122"/>
      <c r="T45" s="65"/>
      <c r="U45" s="71" t="s">
        <v>61</v>
      </c>
      <c r="V45" s="77">
        <f>V7+1</f>
        <v>3</v>
      </c>
      <c r="W45" s="36"/>
      <c r="X45" s="36" t="s">
        <v>62</v>
      </c>
      <c r="Y45" s="77">
        <f>LastPage</f>
        <v>1</v>
      </c>
      <c r="Z45" s="65">
        <v>2</v>
      </c>
      <c r="AA45" s="65"/>
    </row>
    <row r="46" spans="1:30" ht="11.25" customHeight="1" x14ac:dyDescent="0.2">
      <c r="A46" s="319" t="s">
        <v>190</v>
      </c>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65"/>
      <c r="AA46" s="65"/>
    </row>
    <row r="47" spans="1:30" ht="12.75" customHeight="1" x14ac:dyDescent="0.2">
      <c r="A47" s="359" t="s">
        <v>192</v>
      </c>
      <c r="B47" s="359" t="s">
        <v>193</v>
      </c>
      <c r="C47" s="123" t="s">
        <v>194</v>
      </c>
      <c r="D47" s="343" t="s">
        <v>195</v>
      </c>
      <c r="E47" s="191"/>
      <c r="F47" s="287"/>
      <c r="G47" s="343" t="s">
        <v>196</v>
      </c>
      <c r="H47" s="191"/>
      <c r="I47" s="287"/>
      <c r="J47" s="343"/>
      <c r="K47" s="191"/>
      <c r="L47" s="191"/>
      <c r="M47" s="287"/>
      <c r="N47" s="347" t="s">
        <v>197</v>
      </c>
      <c r="O47" s="287"/>
      <c r="P47" s="124"/>
      <c r="Q47" s="347" t="s">
        <v>198</v>
      </c>
      <c r="R47" s="191"/>
      <c r="S47" s="287"/>
      <c r="T47" s="347" t="s">
        <v>199</v>
      </c>
      <c r="U47" s="191"/>
      <c r="V47" s="287"/>
      <c r="W47" s="124"/>
      <c r="X47" s="347" t="s">
        <v>200</v>
      </c>
      <c r="Y47" s="287"/>
      <c r="Z47" s="65"/>
      <c r="AA47" s="65"/>
      <c r="AB47" s="65"/>
      <c r="AC47" s="65"/>
      <c r="AD47" s="65"/>
    </row>
    <row r="48" spans="1:30" ht="12.75" customHeight="1" x14ac:dyDescent="0.2">
      <c r="A48" s="286"/>
      <c r="B48" s="286"/>
      <c r="C48" s="104" t="s">
        <v>201</v>
      </c>
      <c r="D48" s="334" t="s">
        <v>202</v>
      </c>
      <c r="E48" s="205"/>
      <c r="F48" s="261"/>
      <c r="G48" s="334" t="s">
        <v>203</v>
      </c>
      <c r="H48" s="205"/>
      <c r="I48" s="261"/>
      <c r="J48" s="334" t="s">
        <v>133</v>
      </c>
      <c r="K48" s="205"/>
      <c r="L48" s="205"/>
      <c r="M48" s="261"/>
      <c r="N48" s="346" t="s">
        <v>204</v>
      </c>
      <c r="O48" s="261"/>
      <c r="P48" s="125"/>
      <c r="Q48" s="346" t="s">
        <v>205</v>
      </c>
      <c r="R48" s="205"/>
      <c r="S48" s="261"/>
      <c r="T48" s="346" t="s">
        <v>206</v>
      </c>
      <c r="U48" s="205"/>
      <c r="V48" s="261"/>
      <c r="W48" s="125"/>
      <c r="X48" s="346" t="s">
        <v>207</v>
      </c>
      <c r="Y48" s="261"/>
      <c r="Z48" s="65"/>
      <c r="AA48" s="65"/>
      <c r="AB48" s="65"/>
      <c r="AC48" s="65"/>
      <c r="AD48" s="65"/>
    </row>
    <row r="49" spans="1:30" ht="12.75" customHeight="1" x14ac:dyDescent="0.2">
      <c r="A49" s="143"/>
      <c r="B49" s="143"/>
      <c r="C49" s="144"/>
      <c r="D49" s="353"/>
      <c r="E49" s="230"/>
      <c r="F49" s="231"/>
      <c r="G49" s="352"/>
      <c r="H49" s="225"/>
      <c r="I49" s="315"/>
      <c r="J49" s="352"/>
      <c r="K49" s="225"/>
      <c r="L49" s="225"/>
      <c r="M49" s="315"/>
      <c r="N49" s="351"/>
      <c r="O49" s="315"/>
      <c r="P49" s="145"/>
      <c r="Q49" s="314"/>
      <c r="R49" s="225"/>
      <c r="S49" s="315"/>
      <c r="T49" s="314"/>
      <c r="U49" s="225"/>
      <c r="V49" s="315"/>
      <c r="W49" s="55"/>
      <c r="X49" s="348">
        <f t="shared" ref="X49:X74" si="1">N49+Q49-T49</f>
        <v>0</v>
      </c>
      <c r="Y49" s="261"/>
      <c r="Z49" s="65"/>
      <c r="AA49" s="65"/>
      <c r="AB49" s="65"/>
      <c r="AC49" s="65"/>
      <c r="AD49" s="65"/>
    </row>
    <row r="50" spans="1:30" ht="12.75" customHeight="1" x14ac:dyDescent="0.2">
      <c r="A50" s="146"/>
      <c r="B50" s="146"/>
      <c r="C50" s="144"/>
      <c r="D50" s="353"/>
      <c r="E50" s="230"/>
      <c r="F50" s="231"/>
      <c r="G50" s="352"/>
      <c r="H50" s="225"/>
      <c r="I50" s="315"/>
      <c r="J50" s="352"/>
      <c r="K50" s="225"/>
      <c r="L50" s="225"/>
      <c r="M50" s="315"/>
      <c r="N50" s="351"/>
      <c r="O50" s="315"/>
      <c r="P50" s="145"/>
      <c r="Q50" s="314"/>
      <c r="R50" s="225"/>
      <c r="S50" s="315"/>
      <c r="T50" s="314"/>
      <c r="U50" s="225"/>
      <c r="V50" s="315"/>
      <c r="W50" s="55"/>
      <c r="X50" s="348">
        <f t="shared" si="1"/>
        <v>0</v>
      </c>
      <c r="Y50" s="261"/>
      <c r="Z50" s="65"/>
      <c r="AA50" s="65"/>
      <c r="AB50" s="65"/>
      <c r="AC50" s="65"/>
      <c r="AD50" s="65"/>
    </row>
    <row r="51" spans="1:30" ht="12.75" customHeight="1" x14ac:dyDescent="0.2">
      <c r="A51" s="146"/>
      <c r="B51" s="146"/>
      <c r="C51" s="144"/>
      <c r="D51" s="353"/>
      <c r="E51" s="230"/>
      <c r="F51" s="231"/>
      <c r="G51" s="352"/>
      <c r="H51" s="225"/>
      <c r="I51" s="315"/>
      <c r="J51" s="352"/>
      <c r="K51" s="225"/>
      <c r="L51" s="225"/>
      <c r="M51" s="315"/>
      <c r="N51" s="351"/>
      <c r="O51" s="315"/>
      <c r="P51" s="145"/>
      <c r="Q51" s="314"/>
      <c r="R51" s="225"/>
      <c r="S51" s="315"/>
      <c r="T51" s="314"/>
      <c r="U51" s="225"/>
      <c r="V51" s="315"/>
      <c r="W51" s="55"/>
      <c r="X51" s="348">
        <f t="shared" si="1"/>
        <v>0</v>
      </c>
      <c r="Y51" s="261"/>
      <c r="Z51" s="65"/>
      <c r="AA51" s="65"/>
      <c r="AB51" s="65"/>
      <c r="AC51" s="65"/>
      <c r="AD51" s="65"/>
    </row>
    <row r="52" spans="1:30" ht="12.75" customHeight="1" x14ac:dyDescent="0.2">
      <c r="A52" s="146"/>
      <c r="B52" s="146"/>
      <c r="C52" s="144"/>
      <c r="D52" s="353"/>
      <c r="E52" s="230"/>
      <c r="F52" s="231"/>
      <c r="G52" s="352"/>
      <c r="H52" s="225"/>
      <c r="I52" s="315"/>
      <c r="J52" s="352"/>
      <c r="K52" s="225"/>
      <c r="L52" s="225"/>
      <c r="M52" s="315"/>
      <c r="N52" s="351"/>
      <c r="O52" s="315"/>
      <c r="P52" s="145"/>
      <c r="Q52" s="314"/>
      <c r="R52" s="225"/>
      <c r="S52" s="315"/>
      <c r="T52" s="314"/>
      <c r="U52" s="225"/>
      <c r="V52" s="315"/>
      <c r="W52" s="55"/>
      <c r="X52" s="348">
        <f t="shared" si="1"/>
        <v>0</v>
      </c>
      <c r="Y52" s="261"/>
      <c r="Z52" s="65"/>
      <c r="AA52" s="65"/>
      <c r="AB52" s="65"/>
      <c r="AC52" s="65"/>
      <c r="AD52" s="65"/>
    </row>
    <row r="53" spans="1:30" ht="12.75" customHeight="1" x14ac:dyDescent="0.2">
      <c r="A53" s="146"/>
      <c r="B53" s="146"/>
      <c r="C53" s="144"/>
      <c r="D53" s="353"/>
      <c r="E53" s="230"/>
      <c r="F53" s="231"/>
      <c r="G53" s="352"/>
      <c r="H53" s="225"/>
      <c r="I53" s="315"/>
      <c r="J53" s="352"/>
      <c r="K53" s="225"/>
      <c r="L53" s="225"/>
      <c r="M53" s="315"/>
      <c r="N53" s="351"/>
      <c r="O53" s="315"/>
      <c r="P53" s="145"/>
      <c r="Q53" s="314"/>
      <c r="R53" s="225"/>
      <c r="S53" s="315"/>
      <c r="T53" s="314"/>
      <c r="U53" s="225"/>
      <c r="V53" s="315"/>
      <c r="W53" s="55"/>
      <c r="X53" s="348">
        <f t="shared" si="1"/>
        <v>0</v>
      </c>
      <c r="Y53" s="261"/>
      <c r="Z53" s="65"/>
      <c r="AA53" s="65"/>
      <c r="AB53" s="65"/>
      <c r="AC53" s="65"/>
      <c r="AD53" s="65"/>
    </row>
    <row r="54" spans="1:30" ht="12.75" customHeight="1" x14ac:dyDescent="0.2">
      <c r="A54" s="146"/>
      <c r="B54" s="146"/>
      <c r="C54" s="144"/>
      <c r="D54" s="353"/>
      <c r="E54" s="230"/>
      <c r="F54" s="231"/>
      <c r="G54" s="352"/>
      <c r="H54" s="225"/>
      <c r="I54" s="315"/>
      <c r="J54" s="352"/>
      <c r="K54" s="225"/>
      <c r="L54" s="225"/>
      <c r="M54" s="315"/>
      <c r="N54" s="351"/>
      <c r="O54" s="315"/>
      <c r="P54" s="145"/>
      <c r="Q54" s="314"/>
      <c r="R54" s="225"/>
      <c r="S54" s="315"/>
      <c r="T54" s="314"/>
      <c r="U54" s="225"/>
      <c r="V54" s="315"/>
      <c r="W54" s="55"/>
      <c r="X54" s="348">
        <f t="shared" si="1"/>
        <v>0</v>
      </c>
      <c r="Y54" s="261"/>
      <c r="Z54" s="65"/>
      <c r="AA54" s="65"/>
      <c r="AB54" s="65"/>
      <c r="AC54" s="65"/>
      <c r="AD54" s="65"/>
    </row>
    <row r="55" spans="1:30" ht="12.75" customHeight="1" x14ac:dyDescent="0.2">
      <c r="A55" s="146"/>
      <c r="B55" s="146"/>
      <c r="C55" s="144"/>
      <c r="D55" s="353"/>
      <c r="E55" s="230"/>
      <c r="F55" s="231"/>
      <c r="G55" s="352"/>
      <c r="H55" s="225"/>
      <c r="I55" s="315"/>
      <c r="J55" s="352"/>
      <c r="K55" s="225"/>
      <c r="L55" s="225"/>
      <c r="M55" s="315"/>
      <c r="N55" s="351"/>
      <c r="O55" s="315"/>
      <c r="P55" s="145"/>
      <c r="Q55" s="314"/>
      <c r="R55" s="225"/>
      <c r="S55" s="315"/>
      <c r="T55" s="314"/>
      <c r="U55" s="225"/>
      <c r="V55" s="315"/>
      <c r="W55" s="55"/>
      <c r="X55" s="348">
        <f t="shared" si="1"/>
        <v>0</v>
      </c>
      <c r="Y55" s="261"/>
      <c r="Z55" s="65"/>
      <c r="AA55" s="65"/>
      <c r="AB55" s="65"/>
      <c r="AC55" s="65"/>
      <c r="AD55" s="65"/>
    </row>
    <row r="56" spans="1:30" ht="12.75" customHeight="1" x14ac:dyDescent="0.2">
      <c r="A56" s="146"/>
      <c r="B56" s="146"/>
      <c r="C56" s="144"/>
      <c r="D56" s="353"/>
      <c r="E56" s="230"/>
      <c r="F56" s="231"/>
      <c r="G56" s="352"/>
      <c r="H56" s="225"/>
      <c r="I56" s="315"/>
      <c r="J56" s="352"/>
      <c r="K56" s="225"/>
      <c r="L56" s="225"/>
      <c r="M56" s="315"/>
      <c r="N56" s="351"/>
      <c r="O56" s="315"/>
      <c r="P56" s="145"/>
      <c r="Q56" s="314"/>
      <c r="R56" s="225"/>
      <c r="S56" s="315"/>
      <c r="T56" s="314"/>
      <c r="U56" s="225"/>
      <c r="V56" s="315"/>
      <c r="W56" s="55"/>
      <c r="X56" s="348">
        <f>N56+Q56-T56</f>
        <v>0</v>
      </c>
      <c r="Y56" s="261"/>
      <c r="Z56" s="65"/>
      <c r="AA56" s="65"/>
      <c r="AB56" s="65"/>
      <c r="AC56" s="65"/>
      <c r="AD56" s="65"/>
    </row>
    <row r="57" spans="1:30" ht="12.75" customHeight="1" x14ac:dyDescent="0.2">
      <c r="A57" s="146"/>
      <c r="B57" s="146"/>
      <c r="C57" s="144"/>
      <c r="D57" s="353"/>
      <c r="E57" s="230"/>
      <c r="F57" s="231"/>
      <c r="G57" s="352"/>
      <c r="H57" s="225"/>
      <c r="I57" s="315"/>
      <c r="J57" s="352"/>
      <c r="K57" s="225"/>
      <c r="L57" s="225"/>
      <c r="M57" s="315"/>
      <c r="N57" s="351"/>
      <c r="O57" s="315"/>
      <c r="P57" s="145"/>
      <c r="Q57" s="314"/>
      <c r="R57" s="225"/>
      <c r="S57" s="315"/>
      <c r="T57" s="314"/>
      <c r="U57" s="225"/>
      <c r="V57" s="315"/>
      <c r="W57" s="55"/>
      <c r="X57" s="348">
        <f t="shared" si="1"/>
        <v>0</v>
      </c>
      <c r="Y57" s="261"/>
      <c r="Z57" s="65"/>
      <c r="AA57" s="65"/>
      <c r="AB57" s="65"/>
      <c r="AC57" s="65"/>
      <c r="AD57" s="65"/>
    </row>
    <row r="58" spans="1:30" ht="12.75" customHeight="1" x14ac:dyDescent="0.2">
      <c r="A58" s="146"/>
      <c r="B58" s="146"/>
      <c r="C58" s="144"/>
      <c r="D58" s="353"/>
      <c r="E58" s="230"/>
      <c r="F58" s="231"/>
      <c r="G58" s="352"/>
      <c r="H58" s="225"/>
      <c r="I58" s="315"/>
      <c r="J58" s="352"/>
      <c r="K58" s="225"/>
      <c r="L58" s="225"/>
      <c r="M58" s="315"/>
      <c r="N58" s="351"/>
      <c r="O58" s="315"/>
      <c r="P58" s="145"/>
      <c r="Q58" s="314"/>
      <c r="R58" s="225"/>
      <c r="S58" s="315"/>
      <c r="T58" s="314"/>
      <c r="U58" s="225"/>
      <c r="V58" s="315"/>
      <c r="W58" s="55"/>
      <c r="X58" s="348">
        <f t="shared" si="1"/>
        <v>0</v>
      </c>
      <c r="Y58" s="261"/>
      <c r="Z58" s="65"/>
      <c r="AA58" s="65"/>
      <c r="AB58" s="65"/>
      <c r="AC58" s="65"/>
      <c r="AD58" s="65"/>
    </row>
    <row r="59" spans="1:30" ht="12.75" customHeight="1" x14ac:dyDescent="0.2">
      <c r="A59" s="146"/>
      <c r="B59" s="146"/>
      <c r="C59" s="144"/>
      <c r="D59" s="353"/>
      <c r="E59" s="230"/>
      <c r="F59" s="231"/>
      <c r="G59" s="352"/>
      <c r="H59" s="225"/>
      <c r="I59" s="315"/>
      <c r="J59" s="352"/>
      <c r="K59" s="225"/>
      <c r="L59" s="225"/>
      <c r="M59" s="315"/>
      <c r="N59" s="351"/>
      <c r="O59" s="315"/>
      <c r="P59" s="145"/>
      <c r="Q59" s="314"/>
      <c r="R59" s="225"/>
      <c r="S59" s="315"/>
      <c r="T59" s="314"/>
      <c r="U59" s="225"/>
      <c r="V59" s="315"/>
      <c r="W59" s="55"/>
      <c r="X59" s="348">
        <f t="shared" si="1"/>
        <v>0</v>
      </c>
      <c r="Y59" s="261"/>
      <c r="Z59" s="65"/>
      <c r="AA59" s="65"/>
      <c r="AB59" s="65"/>
      <c r="AC59" s="65"/>
      <c r="AD59" s="65"/>
    </row>
    <row r="60" spans="1:30" ht="12.75" customHeight="1" x14ac:dyDescent="0.2">
      <c r="A60" s="146"/>
      <c r="B60" s="146"/>
      <c r="C60" s="144"/>
      <c r="D60" s="353"/>
      <c r="E60" s="230"/>
      <c r="F60" s="231"/>
      <c r="G60" s="352"/>
      <c r="H60" s="225"/>
      <c r="I60" s="315"/>
      <c r="J60" s="352"/>
      <c r="K60" s="225"/>
      <c r="L60" s="225"/>
      <c r="M60" s="315"/>
      <c r="N60" s="351"/>
      <c r="O60" s="315"/>
      <c r="P60" s="145"/>
      <c r="Q60" s="314"/>
      <c r="R60" s="225"/>
      <c r="S60" s="315"/>
      <c r="T60" s="314"/>
      <c r="U60" s="225"/>
      <c r="V60" s="315"/>
      <c r="W60" s="55"/>
      <c r="X60" s="348">
        <f t="shared" si="1"/>
        <v>0</v>
      </c>
      <c r="Y60" s="261"/>
      <c r="Z60" s="65"/>
      <c r="AA60" s="65"/>
      <c r="AB60" s="65"/>
      <c r="AC60" s="65"/>
      <c r="AD60" s="65"/>
    </row>
    <row r="61" spans="1:30" ht="12.75" customHeight="1" x14ac:dyDescent="0.2">
      <c r="A61" s="146"/>
      <c r="B61" s="146"/>
      <c r="C61" s="144"/>
      <c r="D61" s="353"/>
      <c r="E61" s="230"/>
      <c r="F61" s="231"/>
      <c r="G61" s="352"/>
      <c r="H61" s="225"/>
      <c r="I61" s="315"/>
      <c r="J61" s="352"/>
      <c r="K61" s="225"/>
      <c r="L61" s="225"/>
      <c r="M61" s="315"/>
      <c r="N61" s="351"/>
      <c r="O61" s="315"/>
      <c r="P61" s="145"/>
      <c r="Q61" s="314"/>
      <c r="R61" s="225"/>
      <c r="S61" s="315"/>
      <c r="T61" s="314"/>
      <c r="U61" s="225"/>
      <c r="V61" s="315"/>
      <c r="W61" s="55"/>
      <c r="X61" s="348">
        <f t="shared" si="1"/>
        <v>0</v>
      </c>
      <c r="Y61" s="261"/>
      <c r="Z61" s="65"/>
      <c r="AA61" s="65"/>
      <c r="AB61" s="65"/>
      <c r="AC61" s="65"/>
      <c r="AD61" s="65"/>
    </row>
    <row r="62" spans="1:30" ht="12.75" customHeight="1" x14ac:dyDescent="0.2">
      <c r="A62" s="146"/>
      <c r="B62" s="146"/>
      <c r="C62" s="144"/>
      <c r="D62" s="353"/>
      <c r="E62" s="230"/>
      <c r="F62" s="231"/>
      <c r="G62" s="352"/>
      <c r="H62" s="225"/>
      <c r="I62" s="315"/>
      <c r="J62" s="352"/>
      <c r="K62" s="225"/>
      <c r="L62" s="225"/>
      <c r="M62" s="315"/>
      <c r="N62" s="351"/>
      <c r="O62" s="315"/>
      <c r="P62" s="145"/>
      <c r="Q62" s="314"/>
      <c r="R62" s="225"/>
      <c r="S62" s="315"/>
      <c r="T62" s="314"/>
      <c r="U62" s="225"/>
      <c r="V62" s="315"/>
      <c r="W62" s="55"/>
      <c r="X62" s="348">
        <f t="shared" si="1"/>
        <v>0</v>
      </c>
      <c r="Y62" s="261"/>
      <c r="Z62" s="65"/>
      <c r="AA62" s="65"/>
      <c r="AB62" s="65"/>
      <c r="AC62" s="65"/>
      <c r="AD62" s="65"/>
    </row>
    <row r="63" spans="1:30" ht="12.75" customHeight="1" x14ac:dyDescent="0.2">
      <c r="A63" s="146"/>
      <c r="B63" s="146"/>
      <c r="C63" s="144"/>
      <c r="D63" s="353"/>
      <c r="E63" s="230"/>
      <c r="F63" s="231"/>
      <c r="G63" s="352"/>
      <c r="H63" s="225"/>
      <c r="I63" s="315"/>
      <c r="J63" s="352"/>
      <c r="K63" s="225"/>
      <c r="L63" s="225"/>
      <c r="M63" s="315"/>
      <c r="N63" s="351"/>
      <c r="O63" s="315"/>
      <c r="P63" s="145"/>
      <c r="Q63" s="314"/>
      <c r="R63" s="225"/>
      <c r="S63" s="315"/>
      <c r="T63" s="314"/>
      <c r="U63" s="225"/>
      <c r="V63" s="315"/>
      <c r="W63" s="55"/>
      <c r="X63" s="348">
        <f t="shared" si="1"/>
        <v>0</v>
      </c>
      <c r="Y63" s="261"/>
      <c r="Z63" s="65"/>
      <c r="AA63" s="65"/>
      <c r="AB63" s="65"/>
      <c r="AC63" s="65"/>
      <c r="AD63" s="65"/>
    </row>
    <row r="64" spans="1:30" ht="12.75" customHeight="1" x14ac:dyDescent="0.2">
      <c r="A64" s="146"/>
      <c r="B64" s="146"/>
      <c r="C64" s="144"/>
      <c r="D64" s="353"/>
      <c r="E64" s="230"/>
      <c r="F64" s="231"/>
      <c r="G64" s="352"/>
      <c r="H64" s="225"/>
      <c r="I64" s="315"/>
      <c r="J64" s="352"/>
      <c r="K64" s="225"/>
      <c r="L64" s="225"/>
      <c r="M64" s="315"/>
      <c r="N64" s="351"/>
      <c r="O64" s="315"/>
      <c r="P64" s="145"/>
      <c r="Q64" s="314"/>
      <c r="R64" s="225"/>
      <c r="S64" s="315"/>
      <c r="T64" s="314"/>
      <c r="U64" s="225"/>
      <c r="V64" s="315"/>
      <c r="W64" s="55"/>
      <c r="X64" s="348">
        <f t="shared" si="1"/>
        <v>0</v>
      </c>
      <c r="Y64" s="261"/>
      <c r="Z64" s="65"/>
      <c r="AA64" s="65"/>
      <c r="AB64" s="65"/>
      <c r="AC64" s="65"/>
      <c r="AD64" s="65"/>
    </row>
    <row r="65" spans="1:30" ht="12.75" customHeight="1" x14ac:dyDescent="0.2">
      <c r="A65" s="146"/>
      <c r="B65" s="146"/>
      <c r="C65" s="144"/>
      <c r="D65" s="353"/>
      <c r="E65" s="230"/>
      <c r="F65" s="231"/>
      <c r="G65" s="352"/>
      <c r="H65" s="225"/>
      <c r="I65" s="315"/>
      <c r="J65" s="352"/>
      <c r="K65" s="225"/>
      <c r="L65" s="225"/>
      <c r="M65" s="315"/>
      <c r="N65" s="351"/>
      <c r="O65" s="315"/>
      <c r="P65" s="145"/>
      <c r="Q65" s="314"/>
      <c r="R65" s="225"/>
      <c r="S65" s="315"/>
      <c r="T65" s="314"/>
      <c r="U65" s="225"/>
      <c r="V65" s="315"/>
      <c r="W65" s="55"/>
      <c r="X65" s="348">
        <f t="shared" si="1"/>
        <v>0</v>
      </c>
      <c r="Y65" s="261"/>
      <c r="Z65" s="65"/>
      <c r="AA65" s="65"/>
      <c r="AB65" s="65"/>
      <c r="AC65" s="65"/>
      <c r="AD65" s="65"/>
    </row>
    <row r="66" spans="1:30" ht="12.75" customHeight="1" x14ac:dyDescent="0.2">
      <c r="A66" s="146"/>
      <c r="B66" s="146"/>
      <c r="C66" s="144"/>
      <c r="D66" s="353"/>
      <c r="E66" s="230"/>
      <c r="F66" s="231"/>
      <c r="G66" s="352"/>
      <c r="H66" s="225"/>
      <c r="I66" s="315"/>
      <c r="J66" s="352"/>
      <c r="K66" s="225"/>
      <c r="L66" s="225"/>
      <c r="M66" s="315"/>
      <c r="N66" s="351"/>
      <c r="O66" s="315"/>
      <c r="P66" s="145"/>
      <c r="Q66" s="314"/>
      <c r="R66" s="225"/>
      <c r="S66" s="315"/>
      <c r="T66" s="314"/>
      <c r="U66" s="225"/>
      <c r="V66" s="315"/>
      <c r="W66" s="55"/>
      <c r="X66" s="348">
        <f t="shared" si="1"/>
        <v>0</v>
      </c>
      <c r="Y66" s="261"/>
      <c r="Z66" s="65"/>
      <c r="AA66" s="65"/>
      <c r="AB66" s="65"/>
      <c r="AC66" s="65"/>
      <c r="AD66" s="65"/>
    </row>
    <row r="67" spans="1:30" ht="12.75" customHeight="1" x14ac:dyDescent="0.2">
      <c r="A67" s="146"/>
      <c r="B67" s="146"/>
      <c r="C67" s="144"/>
      <c r="D67" s="353"/>
      <c r="E67" s="230"/>
      <c r="F67" s="231"/>
      <c r="G67" s="352"/>
      <c r="H67" s="225"/>
      <c r="I67" s="315"/>
      <c r="J67" s="352"/>
      <c r="K67" s="225"/>
      <c r="L67" s="225"/>
      <c r="M67" s="315"/>
      <c r="N67" s="351"/>
      <c r="O67" s="315"/>
      <c r="P67" s="145"/>
      <c r="Q67" s="314"/>
      <c r="R67" s="225"/>
      <c r="S67" s="315"/>
      <c r="T67" s="314"/>
      <c r="U67" s="225"/>
      <c r="V67" s="315"/>
      <c r="W67" s="55"/>
      <c r="X67" s="348">
        <f t="shared" si="1"/>
        <v>0</v>
      </c>
      <c r="Y67" s="261"/>
      <c r="Z67" s="65"/>
      <c r="AA67" s="65"/>
      <c r="AB67" s="65"/>
      <c r="AC67" s="65"/>
      <c r="AD67" s="65"/>
    </row>
    <row r="68" spans="1:30" ht="12.75" customHeight="1" x14ac:dyDescent="0.2">
      <c r="A68" s="146"/>
      <c r="B68" s="146"/>
      <c r="C68" s="144"/>
      <c r="D68" s="353"/>
      <c r="E68" s="230"/>
      <c r="F68" s="231"/>
      <c r="G68" s="352"/>
      <c r="H68" s="225"/>
      <c r="I68" s="315"/>
      <c r="J68" s="352"/>
      <c r="K68" s="225"/>
      <c r="L68" s="225"/>
      <c r="M68" s="315"/>
      <c r="N68" s="351"/>
      <c r="O68" s="315"/>
      <c r="P68" s="145"/>
      <c r="Q68" s="314"/>
      <c r="R68" s="225"/>
      <c r="S68" s="315"/>
      <c r="T68" s="314"/>
      <c r="U68" s="225"/>
      <c r="V68" s="315"/>
      <c r="W68" s="55"/>
      <c r="X68" s="348">
        <f t="shared" si="1"/>
        <v>0</v>
      </c>
      <c r="Y68" s="261"/>
      <c r="Z68" s="65"/>
      <c r="AA68" s="65"/>
      <c r="AB68" s="65"/>
      <c r="AC68" s="65"/>
      <c r="AD68" s="65"/>
    </row>
    <row r="69" spans="1:30" ht="12.75" customHeight="1" x14ac:dyDescent="0.2">
      <c r="A69" s="146"/>
      <c r="B69" s="146"/>
      <c r="C69" s="144"/>
      <c r="D69" s="353"/>
      <c r="E69" s="230"/>
      <c r="F69" s="231"/>
      <c r="G69" s="352"/>
      <c r="H69" s="225"/>
      <c r="I69" s="315"/>
      <c r="J69" s="352"/>
      <c r="K69" s="225"/>
      <c r="L69" s="225"/>
      <c r="M69" s="315"/>
      <c r="N69" s="351"/>
      <c r="O69" s="315"/>
      <c r="P69" s="145"/>
      <c r="Q69" s="314"/>
      <c r="R69" s="225"/>
      <c r="S69" s="315"/>
      <c r="T69" s="314"/>
      <c r="U69" s="225"/>
      <c r="V69" s="315"/>
      <c r="W69" s="55"/>
      <c r="X69" s="348">
        <f t="shared" si="1"/>
        <v>0</v>
      </c>
      <c r="Y69" s="261"/>
      <c r="Z69" s="65"/>
      <c r="AA69" s="65"/>
      <c r="AB69" s="65"/>
      <c r="AC69" s="65"/>
      <c r="AD69" s="65"/>
    </row>
    <row r="70" spans="1:30" ht="12.75" customHeight="1" x14ac:dyDescent="0.2">
      <c r="A70" s="146"/>
      <c r="B70" s="146"/>
      <c r="C70" s="144"/>
      <c r="D70" s="353"/>
      <c r="E70" s="230"/>
      <c r="F70" s="231"/>
      <c r="G70" s="352"/>
      <c r="H70" s="225"/>
      <c r="I70" s="315"/>
      <c r="J70" s="352"/>
      <c r="K70" s="225"/>
      <c r="L70" s="225"/>
      <c r="M70" s="315"/>
      <c r="N70" s="351"/>
      <c r="O70" s="315"/>
      <c r="P70" s="145"/>
      <c r="Q70" s="314"/>
      <c r="R70" s="225"/>
      <c r="S70" s="315"/>
      <c r="T70" s="314"/>
      <c r="U70" s="225"/>
      <c r="V70" s="315"/>
      <c r="W70" s="55"/>
      <c r="X70" s="348">
        <f t="shared" si="1"/>
        <v>0</v>
      </c>
      <c r="Y70" s="261"/>
      <c r="Z70" s="65"/>
      <c r="AA70" s="65"/>
      <c r="AB70" s="65"/>
      <c r="AC70" s="65"/>
      <c r="AD70" s="65"/>
    </row>
    <row r="71" spans="1:30" ht="12.75" customHeight="1" x14ac:dyDescent="0.2">
      <c r="A71" s="146"/>
      <c r="B71" s="146"/>
      <c r="C71" s="144"/>
      <c r="D71" s="353"/>
      <c r="E71" s="230"/>
      <c r="F71" s="231"/>
      <c r="G71" s="352"/>
      <c r="H71" s="225"/>
      <c r="I71" s="315"/>
      <c r="J71" s="352"/>
      <c r="K71" s="225"/>
      <c r="L71" s="225"/>
      <c r="M71" s="315"/>
      <c r="N71" s="351"/>
      <c r="O71" s="315"/>
      <c r="P71" s="145"/>
      <c r="Q71" s="314"/>
      <c r="R71" s="225"/>
      <c r="S71" s="315"/>
      <c r="T71" s="314"/>
      <c r="U71" s="225"/>
      <c r="V71" s="315"/>
      <c r="W71" s="55"/>
      <c r="X71" s="348">
        <f t="shared" si="1"/>
        <v>0</v>
      </c>
      <c r="Y71" s="261"/>
      <c r="Z71" s="65"/>
      <c r="AA71" s="65"/>
      <c r="AB71" s="65"/>
      <c r="AC71" s="65"/>
      <c r="AD71" s="65"/>
    </row>
    <row r="72" spans="1:30" ht="12.75" customHeight="1" x14ac:dyDescent="0.2">
      <c r="A72" s="146"/>
      <c r="B72" s="146"/>
      <c r="C72" s="144"/>
      <c r="D72" s="353"/>
      <c r="E72" s="230"/>
      <c r="F72" s="231"/>
      <c r="G72" s="352"/>
      <c r="H72" s="225"/>
      <c r="I72" s="315"/>
      <c r="J72" s="352"/>
      <c r="K72" s="225"/>
      <c r="L72" s="225"/>
      <c r="M72" s="315"/>
      <c r="N72" s="351"/>
      <c r="O72" s="315"/>
      <c r="P72" s="145"/>
      <c r="Q72" s="314"/>
      <c r="R72" s="225"/>
      <c r="S72" s="315"/>
      <c r="T72" s="314"/>
      <c r="U72" s="225"/>
      <c r="V72" s="315"/>
      <c r="W72" s="55"/>
      <c r="X72" s="348">
        <f t="shared" si="1"/>
        <v>0</v>
      </c>
      <c r="Y72" s="261"/>
      <c r="Z72" s="65"/>
      <c r="AA72" s="65"/>
      <c r="AB72" s="65"/>
      <c r="AC72" s="65"/>
      <c r="AD72" s="65"/>
    </row>
    <row r="73" spans="1:30" ht="12.75" customHeight="1" x14ac:dyDescent="0.2">
      <c r="A73" s="147"/>
      <c r="B73" s="147"/>
      <c r="C73" s="144"/>
      <c r="D73" s="353"/>
      <c r="E73" s="230"/>
      <c r="F73" s="231"/>
      <c r="G73" s="352"/>
      <c r="H73" s="225"/>
      <c r="I73" s="315"/>
      <c r="J73" s="352"/>
      <c r="K73" s="225"/>
      <c r="L73" s="225"/>
      <c r="M73" s="315"/>
      <c r="N73" s="351"/>
      <c r="O73" s="315"/>
      <c r="P73" s="145"/>
      <c r="Q73" s="314"/>
      <c r="R73" s="225"/>
      <c r="S73" s="315"/>
      <c r="T73" s="314"/>
      <c r="U73" s="225"/>
      <c r="V73" s="315"/>
      <c r="W73" s="55"/>
      <c r="X73" s="348">
        <f t="shared" si="1"/>
        <v>0</v>
      </c>
      <c r="Y73" s="261"/>
      <c r="Z73" s="65"/>
      <c r="AA73" s="65"/>
      <c r="AB73" s="65"/>
      <c r="AC73" s="65"/>
      <c r="AD73" s="65"/>
    </row>
    <row r="74" spans="1:30" ht="12.75" customHeight="1" x14ac:dyDescent="0.2">
      <c r="A74" s="147"/>
      <c r="B74" s="147"/>
      <c r="C74" s="148"/>
      <c r="D74" s="353"/>
      <c r="E74" s="230"/>
      <c r="F74" s="231"/>
      <c r="G74" s="352"/>
      <c r="H74" s="225"/>
      <c r="I74" s="315"/>
      <c r="J74" s="352"/>
      <c r="K74" s="225"/>
      <c r="L74" s="225"/>
      <c r="M74" s="315"/>
      <c r="N74" s="351"/>
      <c r="O74" s="315"/>
      <c r="P74" s="149"/>
      <c r="Q74" s="314"/>
      <c r="R74" s="225"/>
      <c r="S74" s="315"/>
      <c r="T74" s="314"/>
      <c r="U74" s="225"/>
      <c r="V74" s="315"/>
      <c r="W74" s="126"/>
      <c r="X74" s="348">
        <f t="shared" si="1"/>
        <v>0</v>
      </c>
      <c r="Y74" s="261"/>
      <c r="Z74" s="65"/>
      <c r="AA74" s="65"/>
      <c r="AB74" s="65"/>
      <c r="AC74" s="65"/>
      <c r="AD74" s="65"/>
    </row>
    <row r="75" spans="1:30" ht="15.75" customHeight="1" x14ac:dyDescent="0.2">
      <c r="A75" s="127"/>
      <c r="B75" s="128"/>
      <c r="C75" s="128"/>
      <c r="D75" s="128"/>
      <c r="E75" s="128"/>
      <c r="F75" s="128"/>
      <c r="G75" s="128"/>
      <c r="H75" s="128"/>
      <c r="I75" s="129"/>
      <c r="J75" s="356" t="s">
        <v>208</v>
      </c>
      <c r="K75" s="296"/>
      <c r="L75" s="296"/>
      <c r="M75" s="267"/>
      <c r="N75" s="357">
        <f>SUM(N49:N74)</f>
        <v>0</v>
      </c>
      <c r="O75" s="291"/>
      <c r="P75" s="130"/>
      <c r="Q75" s="307">
        <f>SUM(Q49:Q74)</f>
        <v>0</v>
      </c>
      <c r="R75" s="296"/>
      <c r="S75" s="267"/>
      <c r="T75" s="307">
        <f>SUM(T49:T74)</f>
        <v>0</v>
      </c>
      <c r="U75" s="296"/>
      <c r="V75" s="267"/>
      <c r="W75" s="130"/>
      <c r="X75" s="307">
        <f>SUM(X49:X74)</f>
        <v>0</v>
      </c>
      <c r="Y75" s="267"/>
      <c r="Z75" s="131"/>
      <c r="AA75" s="65"/>
      <c r="AB75" s="65"/>
      <c r="AC75" s="65"/>
      <c r="AD75" s="65"/>
    </row>
    <row r="76" spans="1:30" ht="12.75" customHeight="1" x14ac:dyDescent="0.2">
      <c r="A76" s="132"/>
      <c r="B76" s="71"/>
      <c r="C76" s="71"/>
      <c r="D76" s="71"/>
      <c r="E76" s="71"/>
      <c r="F76" s="71"/>
      <c r="G76" s="71"/>
      <c r="H76" s="71"/>
      <c r="I76" s="133"/>
      <c r="J76" s="358" t="s">
        <v>209</v>
      </c>
      <c r="K76" s="239"/>
      <c r="L76" s="239"/>
      <c r="M76" s="263"/>
      <c r="N76" s="349">
        <f>SUBTOTAL(9,N37,N75)</f>
        <v>0</v>
      </c>
      <c r="O76" s="263"/>
      <c r="P76" s="134"/>
      <c r="Q76" s="349">
        <f>SUBTOTAL(9,Q37,Q75)</f>
        <v>0</v>
      </c>
      <c r="R76" s="239"/>
      <c r="S76" s="263"/>
      <c r="T76" s="349">
        <f>SUBTOTAL(9,T37,T75)</f>
        <v>0</v>
      </c>
      <c r="U76" s="239"/>
      <c r="V76" s="263"/>
      <c r="W76" s="134"/>
      <c r="X76" s="349">
        <f>SUBTOTAL(9,X37,X75)</f>
        <v>0</v>
      </c>
      <c r="Y76" s="263"/>
      <c r="Z76" s="65"/>
      <c r="AA76" s="65"/>
      <c r="AB76" s="65"/>
      <c r="AC76" s="65"/>
      <c r="AD76" s="65"/>
    </row>
    <row r="77" spans="1:30" ht="12.75" customHeight="1" x14ac:dyDescent="0.2">
      <c r="A77" s="132"/>
      <c r="B77" s="71"/>
      <c r="C77" s="71"/>
      <c r="D77" s="71"/>
      <c r="E77" s="71"/>
      <c r="F77" s="71"/>
      <c r="G77" s="71"/>
      <c r="H77" s="71"/>
      <c r="I77" s="133"/>
      <c r="J77" s="135"/>
      <c r="K77" s="136"/>
      <c r="L77" s="136"/>
      <c r="M77" s="136"/>
      <c r="N77" s="136"/>
      <c r="O77" s="136"/>
      <c r="P77" s="136"/>
      <c r="Q77" s="136"/>
      <c r="R77" s="136"/>
      <c r="S77" s="136"/>
      <c r="T77" s="136"/>
      <c r="U77" s="136"/>
      <c r="V77" s="136"/>
      <c r="W77" s="136"/>
      <c r="X77" s="136"/>
      <c r="Y77" s="137"/>
      <c r="Z77" s="65"/>
      <c r="AA77" s="65"/>
      <c r="AB77" s="65"/>
      <c r="AC77" s="65"/>
      <c r="AD77" s="65"/>
    </row>
    <row r="78" spans="1:30" ht="13.5" customHeight="1" x14ac:dyDescent="0.2">
      <c r="A78" s="138"/>
      <c r="B78" s="74"/>
      <c r="C78" s="74"/>
      <c r="D78" s="74"/>
      <c r="E78" s="74"/>
      <c r="F78" s="74"/>
      <c r="G78" s="74"/>
      <c r="H78" s="74"/>
      <c r="I78" s="139"/>
      <c r="J78" s="354" t="s">
        <v>210</v>
      </c>
      <c r="K78" s="186"/>
      <c r="L78" s="186"/>
      <c r="M78" s="293"/>
      <c r="N78" s="350"/>
      <c r="O78" s="293"/>
      <c r="P78" s="140"/>
      <c r="Q78" s="350"/>
      <c r="R78" s="186"/>
      <c r="S78" s="293"/>
      <c r="T78" s="350"/>
      <c r="U78" s="186"/>
      <c r="V78" s="293"/>
      <c r="W78" s="141"/>
      <c r="X78" s="355">
        <f>X76*92%</f>
        <v>0</v>
      </c>
      <c r="Y78" s="293"/>
      <c r="Z78" s="65"/>
      <c r="AA78" s="65"/>
      <c r="AB78" s="65"/>
      <c r="AC78" s="65"/>
      <c r="AD78" s="65"/>
    </row>
    <row r="79" spans="1:30" ht="12.75" customHeight="1" x14ac:dyDescent="0.2">
      <c r="A79" s="24" t="str">
        <f>FormNumber</f>
        <v>F330-02</v>
      </c>
      <c r="B79" s="65"/>
      <c r="C79" s="65"/>
      <c r="D79" s="65"/>
      <c r="E79" s="65"/>
      <c r="F79" s="65"/>
      <c r="G79" s="65"/>
      <c r="H79" s="65"/>
      <c r="I79" s="65"/>
      <c r="J79" s="65"/>
      <c r="K79" s="65"/>
      <c r="L79" s="65"/>
      <c r="M79" s="203" t="str">
        <f>FormVersion</f>
        <v>2015-SEP</v>
      </c>
      <c r="N79" s="191"/>
      <c r="O79" s="65"/>
      <c r="P79" s="65"/>
      <c r="Q79" s="65"/>
      <c r="R79" s="65"/>
      <c r="S79" s="65"/>
      <c r="T79" s="65"/>
      <c r="U79" s="65"/>
      <c r="V79" s="65"/>
      <c r="W79" s="65"/>
      <c r="X79" s="65"/>
      <c r="Y79" s="142" t="str">
        <f>"Section F - Stored Materials, Page "&amp;Z45&amp;" of "&amp;MATLastPage</f>
        <v>Section F - Stored Materials, Page 2 of 0</v>
      </c>
      <c r="Z79" s="65"/>
      <c r="AA79" s="65"/>
      <c r="AB79" s="65"/>
      <c r="AC79" s="65"/>
    </row>
    <row r="80" spans="1:30" ht="12.7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row>
    <row r="81" spans="1:30" ht="12.7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row>
    <row r="82" spans="1:30" ht="12.7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row>
    <row r="83" spans="1:30" ht="12.7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row>
    <row r="84" spans="1:30" ht="12.7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row>
    <row r="85" spans="1:30" ht="12.7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row>
    <row r="86" spans="1:30" ht="12.7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row>
    <row r="87" spans="1:30" ht="12.7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row>
    <row r="88" spans="1:30" ht="12.7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row>
    <row r="89" spans="1:30" ht="12.7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row>
    <row r="90" spans="1:30" ht="12.7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row>
    <row r="91" spans="1:30" ht="12.7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row>
    <row r="92" spans="1:30" ht="12.7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row>
    <row r="93" spans="1:30" ht="12.7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row>
    <row r="94" spans="1:30" ht="12.7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row>
    <row r="95" spans="1:30" ht="12.7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row>
    <row r="96" spans="1:30" ht="12.7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row>
    <row r="97" spans="1:30" ht="12.7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row>
    <row r="98" spans="1:30" ht="12.7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row>
    <row r="99" spans="1:30" ht="12.7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row>
    <row r="100" spans="1:30" ht="12.7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row>
    <row r="101" spans="1:30" ht="12.7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row>
    <row r="102" spans="1:30" ht="12.7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row>
    <row r="103" spans="1:30" ht="12.7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row>
    <row r="104" spans="1:30" ht="12.7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row>
    <row r="105" spans="1:30" ht="12.7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row>
    <row r="106" spans="1:30"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row>
    <row r="107" spans="1:30"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row>
    <row r="108" spans="1:30"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row>
    <row r="109" spans="1:30"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row>
    <row r="110" spans="1:30"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row>
    <row r="111" spans="1:30"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row>
    <row r="112" spans="1:30"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row>
    <row r="113" spans="1:30"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row>
    <row r="114" spans="1:30"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row>
    <row r="115" spans="1:30"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row>
    <row r="116" spans="1:30"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row>
    <row r="117" spans="1:30"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row>
    <row r="118" spans="1:30"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row>
    <row r="119" spans="1:30"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row>
    <row r="120" spans="1:30"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row>
    <row r="121" spans="1:30"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row>
    <row r="122" spans="1:30"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row>
    <row r="123" spans="1:30"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row>
    <row r="124" spans="1:30"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row>
    <row r="125" spans="1:30"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row>
    <row r="126" spans="1:30"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row>
    <row r="127" spans="1:30"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row>
    <row r="128" spans="1:30"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row>
    <row r="129" spans="1:30"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row>
    <row r="130" spans="1:30"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row>
    <row r="131" spans="1:30"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row>
    <row r="132" spans="1:30"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row>
    <row r="133" spans="1:30"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row>
    <row r="134" spans="1:30"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row>
    <row r="135" spans="1:30"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row>
    <row r="136" spans="1:30"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row>
    <row r="137" spans="1:30"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row>
    <row r="138" spans="1:30"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row>
    <row r="139" spans="1:30"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row>
    <row r="140" spans="1:30"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row>
    <row r="141" spans="1:30"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row>
    <row r="142" spans="1:30"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row>
    <row r="143" spans="1:30"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row>
    <row r="144" spans="1:30"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row>
    <row r="145" spans="1:30"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row>
    <row r="146" spans="1:30"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row>
    <row r="147" spans="1:30"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row>
    <row r="148" spans="1:30"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row>
    <row r="149" spans="1:30"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row>
    <row r="150" spans="1:30"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row>
    <row r="151" spans="1:30"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row>
    <row r="152" spans="1:30"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row>
    <row r="153" spans="1:30"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row>
    <row r="154" spans="1:30"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row>
    <row r="155" spans="1:30"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row>
    <row r="156" spans="1:30"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row>
    <row r="157" spans="1:30"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row>
    <row r="158" spans="1:30"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row>
    <row r="159" spans="1:30"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row>
    <row r="160" spans="1:30"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row>
    <row r="161" spans="1:30"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row>
    <row r="162" spans="1:30"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row>
    <row r="163" spans="1:30"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row>
    <row r="164" spans="1:30"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row>
    <row r="165" spans="1:30"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row>
    <row r="166" spans="1:30"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row>
    <row r="167" spans="1:30"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row>
    <row r="168" spans="1:30"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row>
    <row r="169" spans="1:30"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row>
    <row r="170" spans="1:30"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row>
    <row r="171" spans="1:30"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row>
    <row r="172" spans="1:30"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row>
    <row r="173" spans="1:30"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row>
    <row r="174" spans="1:30"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row>
    <row r="175" spans="1:30"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row>
    <row r="176" spans="1:30"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row>
    <row r="177" spans="1:30"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row>
    <row r="178" spans="1:30"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row>
    <row r="179" spans="1:30"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row>
    <row r="180" spans="1:30"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row>
    <row r="181" spans="1:30"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row>
    <row r="182" spans="1:30"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row>
    <row r="183" spans="1:30"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row>
    <row r="184" spans="1:30"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row>
    <row r="185" spans="1:30"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row>
    <row r="186" spans="1:30"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row>
    <row r="187" spans="1:30"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row>
    <row r="188" spans="1:30"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row>
    <row r="189" spans="1:30"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row>
    <row r="190" spans="1:30"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row>
    <row r="191" spans="1:30"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row>
    <row r="192" spans="1:30"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row>
    <row r="193" spans="1:30"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row>
    <row r="194" spans="1:30"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row>
    <row r="195" spans="1:30"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row>
    <row r="196" spans="1:30"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row>
    <row r="197" spans="1:30"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row>
    <row r="198" spans="1:30"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row>
    <row r="199" spans="1:30"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0"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0"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0"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0"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row>
    <row r="204" spans="1:30"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row>
    <row r="205" spans="1:30"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row>
    <row r="206" spans="1:30"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row>
    <row r="207" spans="1:30"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row>
    <row r="208" spans="1:30"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row>
    <row r="209" spans="1:30"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row>
    <row r="210" spans="1:30"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row>
    <row r="211" spans="1:30"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row>
    <row r="212" spans="1:30"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row>
    <row r="213" spans="1:30"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row>
    <row r="214" spans="1:30"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row>
    <row r="215" spans="1:30"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row>
    <row r="216" spans="1:30"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row>
    <row r="217" spans="1:30"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row>
    <row r="218" spans="1:30"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row>
    <row r="219" spans="1:30"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row>
    <row r="220" spans="1:30"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row>
    <row r="221" spans="1:30"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row>
    <row r="222" spans="1:30"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row>
    <row r="223" spans="1:30"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row>
    <row r="224" spans="1:30"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row>
    <row r="225" spans="1:30"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row>
    <row r="226" spans="1:30"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row>
    <row r="227" spans="1:30"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row>
    <row r="228" spans="1:30"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row>
    <row r="229" spans="1:30"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row>
    <row r="230" spans="1:30"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row>
    <row r="231" spans="1:30"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row>
    <row r="232" spans="1:30"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row>
    <row r="233" spans="1:30"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row>
    <row r="234" spans="1:30"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row>
    <row r="235" spans="1:30"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row>
    <row r="236" spans="1:30"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row>
    <row r="237" spans="1:30"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row>
    <row r="238" spans="1:30"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row>
    <row r="239" spans="1:30"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row>
    <row r="240" spans="1:30"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row>
    <row r="241" spans="1:30"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row>
    <row r="242" spans="1:30"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row>
    <row r="243" spans="1:30"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row>
    <row r="244" spans="1:30"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row>
    <row r="245" spans="1:30"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row>
    <row r="246" spans="1:30"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row>
    <row r="247" spans="1:30"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row>
    <row r="248" spans="1:30"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row>
    <row r="249" spans="1:30"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row>
    <row r="250" spans="1:30"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row>
    <row r="251" spans="1:30"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row>
    <row r="252" spans="1:30"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row>
    <row r="253" spans="1:30"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row>
    <row r="254" spans="1:30"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row>
    <row r="255" spans="1:30"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row>
    <row r="256" spans="1:30"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row>
    <row r="257" spans="1:30"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row>
    <row r="258" spans="1:30"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row>
    <row r="259" spans="1:30"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row>
    <row r="260" spans="1:30"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row>
    <row r="261" spans="1:30"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row>
    <row r="262" spans="1:30"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row>
    <row r="263" spans="1:30"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row>
    <row r="264" spans="1:30"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row>
    <row r="265" spans="1:30"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row>
    <row r="266" spans="1:30"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row>
    <row r="267" spans="1:30"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row>
    <row r="268" spans="1:30"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row>
    <row r="269" spans="1:30"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row>
    <row r="270" spans="1:30"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row>
    <row r="271" spans="1:30"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row>
    <row r="272" spans="1:30"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row>
    <row r="273" spans="1:30"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row>
    <row r="274" spans="1:30"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row>
    <row r="275" spans="1:30"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row>
    <row r="276" spans="1:30"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row>
    <row r="277" spans="1:30"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row>
    <row r="278" spans="1:30"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row>
    <row r="279" spans="1:30"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row>
    <row r="280" spans="1:30"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row>
    <row r="281" spans="1:30"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row>
    <row r="282" spans="1:30"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row>
    <row r="283" spans="1:30"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row>
    <row r="284" spans="1:30"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row>
    <row r="285" spans="1:30"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row>
    <row r="286" spans="1:30"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row>
    <row r="287" spans="1:30"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row>
    <row r="288" spans="1:30"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row>
    <row r="289" spans="1:30"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row>
    <row r="290" spans="1:30"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row>
    <row r="291" spans="1:30"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row>
    <row r="292" spans="1:30"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row>
    <row r="293" spans="1:30"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row>
    <row r="294" spans="1:30"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row>
    <row r="295" spans="1:30"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row>
    <row r="296" spans="1:30"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row>
    <row r="297" spans="1:30"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row>
    <row r="298" spans="1:30"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row>
    <row r="299" spans="1:30"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row>
    <row r="300" spans="1:30"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row>
    <row r="301" spans="1:30"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row>
    <row r="302" spans="1:30"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row>
    <row r="303" spans="1:30"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row>
    <row r="304" spans="1:30"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row>
    <row r="305" spans="1:30"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row>
    <row r="306" spans="1:30"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row>
    <row r="307" spans="1:30"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row>
    <row r="308" spans="1:30"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row>
    <row r="309" spans="1:30"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row>
    <row r="310" spans="1:30"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row>
    <row r="311" spans="1:30"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row>
    <row r="312" spans="1:30"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row>
    <row r="313" spans="1:30"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row>
    <row r="314" spans="1:30"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row>
    <row r="315" spans="1:30"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row>
    <row r="316" spans="1:30"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row>
    <row r="317" spans="1:30"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row>
    <row r="318" spans="1:30"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row>
    <row r="319" spans="1:30"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row>
    <row r="320" spans="1:30"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row>
    <row r="321" spans="1:30"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row>
    <row r="322" spans="1:30"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row>
    <row r="323" spans="1:30"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row>
    <row r="324" spans="1:30"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row>
    <row r="325" spans="1:30"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row>
    <row r="326" spans="1:30"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row>
    <row r="327" spans="1:30"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row>
    <row r="328" spans="1:30"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row>
    <row r="329" spans="1:30"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row>
    <row r="330" spans="1:30"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row>
    <row r="331" spans="1:30"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row>
    <row r="332" spans="1:30"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row>
    <row r="333" spans="1:30"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row>
    <row r="334" spans="1:30"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row>
    <row r="335" spans="1:30"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row>
    <row r="336" spans="1:30"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row>
    <row r="337" spans="1:30"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row>
    <row r="338" spans="1:30"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row>
    <row r="339" spans="1:30"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row>
    <row r="340" spans="1:30"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row>
    <row r="341" spans="1:30"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row>
    <row r="342" spans="1:30"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row>
    <row r="343" spans="1:30"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row>
    <row r="344" spans="1:30"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row>
    <row r="345" spans="1:30"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row>
    <row r="346" spans="1:30"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row>
    <row r="347" spans="1:30"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row>
    <row r="348" spans="1:30"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row>
    <row r="349" spans="1:30"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row>
    <row r="350" spans="1:30"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row>
    <row r="351" spans="1:30"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row>
    <row r="352" spans="1:30"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row>
    <row r="353" spans="1:30"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row>
    <row r="354" spans="1:30"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row>
    <row r="355" spans="1:30"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row>
    <row r="356" spans="1:30"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row>
    <row r="357" spans="1:30"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row>
    <row r="358" spans="1:30"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row>
    <row r="359" spans="1:30"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row>
    <row r="360" spans="1:30"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row>
    <row r="361" spans="1:30"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row>
    <row r="362" spans="1:30"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row>
    <row r="363" spans="1:30"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row>
    <row r="364" spans="1:30"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row>
    <row r="365" spans="1:30"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row>
    <row r="366" spans="1:30"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row>
    <row r="367" spans="1:30"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row>
    <row r="368" spans="1:30"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row>
    <row r="369" spans="1:30"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row>
    <row r="370" spans="1:30"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row>
    <row r="371" spans="1:30"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row>
    <row r="372" spans="1:30"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row>
    <row r="373" spans="1:30"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row>
    <row r="374" spans="1:30"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row>
    <row r="375" spans="1:30"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row>
    <row r="376" spans="1:30"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row>
    <row r="377" spans="1:30"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row>
    <row r="378" spans="1:30"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row>
    <row r="379" spans="1:30"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row>
    <row r="380" spans="1:30"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row>
    <row r="381" spans="1:30"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row>
    <row r="382" spans="1:30"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row>
    <row r="383" spans="1:30"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row>
    <row r="384" spans="1:30"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row>
    <row r="385" spans="1:30"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row>
    <row r="386" spans="1:30"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row>
    <row r="387" spans="1:30"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row>
    <row r="388" spans="1:30"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row>
    <row r="389" spans="1:30"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row>
    <row r="390" spans="1:30"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row>
    <row r="391" spans="1:30"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row>
    <row r="392" spans="1:30"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row>
    <row r="393" spans="1:30"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row>
    <row r="394" spans="1:30"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row>
    <row r="395" spans="1:30"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row>
    <row r="396" spans="1:30"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row>
    <row r="397" spans="1:30"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row>
    <row r="398" spans="1:30"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row>
    <row r="399" spans="1:30"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row>
    <row r="400" spans="1:30"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row>
    <row r="401" spans="1:30"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row>
    <row r="402" spans="1:30"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row>
    <row r="403" spans="1:30"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row>
    <row r="404" spans="1:30"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row>
    <row r="405" spans="1:30"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row>
    <row r="406" spans="1:30"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row>
    <row r="407" spans="1:30"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row>
    <row r="408" spans="1:30"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row>
    <row r="409" spans="1:30"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row>
    <row r="410" spans="1:30"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row>
    <row r="411" spans="1:30"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row>
    <row r="412" spans="1:30"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row>
    <row r="413" spans="1:30"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row>
    <row r="414" spans="1:30"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row>
    <row r="415" spans="1:30"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row>
    <row r="416" spans="1:30"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row>
    <row r="417" spans="1:30"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row>
    <row r="418" spans="1:30"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row>
    <row r="419" spans="1:30"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row>
    <row r="420" spans="1:30"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row>
    <row r="421" spans="1:30"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row>
    <row r="422" spans="1:30"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row>
    <row r="423" spans="1:30"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row>
    <row r="424" spans="1:30"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row>
    <row r="425" spans="1:30"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row>
    <row r="426" spans="1:30"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row>
    <row r="427" spans="1:30"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row>
    <row r="428" spans="1:30"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row>
    <row r="429" spans="1:30"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row>
    <row r="430" spans="1:30"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row>
    <row r="431" spans="1:30"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row>
    <row r="432" spans="1:30"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row>
    <row r="433" spans="1:30"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row>
    <row r="434" spans="1:30"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row>
    <row r="435" spans="1:30"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row>
    <row r="436" spans="1:30"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row>
    <row r="437" spans="1:30"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row>
    <row r="438" spans="1:30"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row>
    <row r="439" spans="1:30"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row>
    <row r="440" spans="1:30"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row>
    <row r="441" spans="1:30"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row>
    <row r="442" spans="1:30"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row>
    <row r="443" spans="1:30"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row>
    <row r="444" spans="1:30"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row>
    <row r="445" spans="1:30"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row>
    <row r="446" spans="1:30"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row>
    <row r="447" spans="1:30"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row>
    <row r="448" spans="1:30"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row>
    <row r="449" spans="1:30"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row>
    <row r="450" spans="1:30"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row>
    <row r="451" spans="1:30"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row>
    <row r="452" spans="1:30"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row>
    <row r="453" spans="1:30"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row>
    <row r="454" spans="1:30"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row>
    <row r="455" spans="1:30"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row>
    <row r="456" spans="1:30"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row>
    <row r="457" spans="1:30"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row>
    <row r="458" spans="1:30"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row>
    <row r="459" spans="1:30"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row>
    <row r="460" spans="1:30"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row>
    <row r="461" spans="1:30"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row>
    <row r="462" spans="1:30"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row>
    <row r="463" spans="1:30"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row>
    <row r="464" spans="1:30"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row>
    <row r="465" spans="1:30"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row>
    <row r="466" spans="1:30"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row>
    <row r="467" spans="1:30"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row>
    <row r="468" spans="1:30"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row>
    <row r="469" spans="1:30"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row>
    <row r="470" spans="1:30"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row>
    <row r="471" spans="1:30"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row>
    <row r="472" spans="1:30"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row>
    <row r="473" spans="1:30"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row>
    <row r="474" spans="1:30"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row>
    <row r="475" spans="1:30"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row>
    <row r="476" spans="1:30"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row>
    <row r="477" spans="1:30"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row>
    <row r="478" spans="1:30"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row>
    <row r="479" spans="1:30"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row>
    <row r="480" spans="1:30"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row>
    <row r="481" spans="1:30"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row>
    <row r="482" spans="1:30"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row>
    <row r="483" spans="1:30"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row>
    <row r="484" spans="1:30"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row>
    <row r="485" spans="1:30"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row>
    <row r="486" spans="1:30"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row>
    <row r="487" spans="1:30"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row>
    <row r="488" spans="1:30"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row>
    <row r="489" spans="1:30"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row>
    <row r="490" spans="1:30"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row>
    <row r="491" spans="1:30"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row>
    <row r="492" spans="1:30"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row>
    <row r="493" spans="1:30"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row>
    <row r="494" spans="1:30"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row>
    <row r="495" spans="1:30"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row>
    <row r="496" spans="1:30"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row>
    <row r="497" spans="1:30"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row>
    <row r="498" spans="1:30"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row>
    <row r="499" spans="1:30"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row>
    <row r="500" spans="1:30"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row>
    <row r="501" spans="1:30"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row>
    <row r="502" spans="1:30"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row>
    <row r="503" spans="1:30"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row>
    <row r="504" spans="1:30"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row>
    <row r="505" spans="1:30"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row>
    <row r="506" spans="1:30"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row>
    <row r="507" spans="1:30"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row>
    <row r="508" spans="1:30"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row>
    <row r="509" spans="1:30"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row>
    <row r="510" spans="1:30"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row>
    <row r="511" spans="1:30"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row>
    <row r="512" spans="1:30"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row>
    <row r="513" spans="1:30"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row>
    <row r="514" spans="1:30"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row>
    <row r="515" spans="1:30"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row>
    <row r="516" spans="1:30"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row>
    <row r="517" spans="1:30"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row>
    <row r="518" spans="1:30"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row>
    <row r="519" spans="1:30"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row>
    <row r="520" spans="1:30"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row>
    <row r="521" spans="1:30"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row>
    <row r="522" spans="1:30"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row>
    <row r="523" spans="1:30"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row>
    <row r="524" spans="1:30"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row>
    <row r="525" spans="1:30"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row>
    <row r="526" spans="1:30"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row>
    <row r="527" spans="1:30"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row>
    <row r="528" spans="1:30"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row>
    <row r="529" spans="1:30"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row>
    <row r="530" spans="1:30"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row>
    <row r="531" spans="1:30"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row>
    <row r="532" spans="1:30"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row>
    <row r="533" spans="1:30"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row>
    <row r="534" spans="1:30"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row>
    <row r="535" spans="1:30"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row>
    <row r="536" spans="1:30"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row>
    <row r="537" spans="1:30"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row>
    <row r="538" spans="1:30"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row>
    <row r="539" spans="1:30"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row>
    <row r="540" spans="1:30"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row>
    <row r="541" spans="1:30"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row>
    <row r="542" spans="1:30"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row>
    <row r="543" spans="1:30"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row>
    <row r="544" spans="1:30"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row>
    <row r="545" spans="1:30"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row>
    <row r="546" spans="1:30"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row>
    <row r="547" spans="1:30"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row>
    <row r="548" spans="1:30"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row>
    <row r="549" spans="1:30"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row>
    <row r="550" spans="1:30"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row>
    <row r="551" spans="1:30"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row>
    <row r="552" spans="1:30"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row>
    <row r="553" spans="1:30"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row>
    <row r="554" spans="1:30"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row>
    <row r="555" spans="1:30"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row>
    <row r="556" spans="1:30"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row>
    <row r="557" spans="1:30"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row>
    <row r="558" spans="1:30"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row>
    <row r="559" spans="1:30"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row>
    <row r="560" spans="1:30"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row>
    <row r="561" spans="1:30"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row>
    <row r="562" spans="1:30"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row>
    <row r="563" spans="1:30"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row>
    <row r="564" spans="1:30"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row>
    <row r="565" spans="1:30"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row>
    <row r="566" spans="1:30"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row>
    <row r="567" spans="1:30"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row>
    <row r="568" spans="1:30"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row>
    <row r="569" spans="1:30"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row>
    <row r="570" spans="1:30"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row>
    <row r="571" spans="1:30"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row>
    <row r="572" spans="1:30"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row>
    <row r="573" spans="1:30"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row>
    <row r="574" spans="1:30"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row>
    <row r="575" spans="1:30"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row>
    <row r="576" spans="1:30"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row>
    <row r="577" spans="1:30"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row>
    <row r="578" spans="1:30"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row>
    <row r="579" spans="1:30"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row>
    <row r="580" spans="1:30"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row>
    <row r="581" spans="1:30"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row>
    <row r="582" spans="1:30"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row>
    <row r="583" spans="1:30"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row>
    <row r="584" spans="1:30"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row>
    <row r="585" spans="1:30"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row>
    <row r="586" spans="1:30"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row>
    <row r="587" spans="1:30"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row>
    <row r="588" spans="1:30"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row>
    <row r="589" spans="1:30"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row>
    <row r="590" spans="1:30"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row>
    <row r="591" spans="1:30"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row>
    <row r="592" spans="1:30"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row>
    <row r="593" spans="1:30"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row>
    <row r="594" spans="1:30"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row>
    <row r="595" spans="1:30"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row>
    <row r="596" spans="1:30"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row>
    <row r="597" spans="1:30"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row>
    <row r="598" spans="1:30"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row>
    <row r="599" spans="1:30"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row>
    <row r="600" spans="1:30"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row>
    <row r="601" spans="1:30"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row>
    <row r="602" spans="1:30"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row>
    <row r="603" spans="1:30"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row>
    <row r="604" spans="1:30"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row>
    <row r="605" spans="1:30"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row>
    <row r="606" spans="1:30"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row>
    <row r="607" spans="1:30"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row>
    <row r="608" spans="1:30"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row>
    <row r="609" spans="1:30"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row>
    <row r="610" spans="1:30"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row>
    <row r="611" spans="1:30"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row>
    <row r="612" spans="1:30"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row>
    <row r="613" spans="1:30"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row>
    <row r="614" spans="1:30"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row>
    <row r="615" spans="1:30"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row>
    <row r="616" spans="1:30"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row>
    <row r="617" spans="1:30"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row>
    <row r="618" spans="1:30"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row>
    <row r="619" spans="1:30"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row>
    <row r="620" spans="1:30"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row>
    <row r="621" spans="1:30"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row>
    <row r="622" spans="1:30"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row>
    <row r="623" spans="1:30"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row>
    <row r="624" spans="1:30"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row>
    <row r="625" spans="1:30"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row>
    <row r="626" spans="1:30"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row>
    <row r="627" spans="1:30"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row>
    <row r="628" spans="1:30"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row>
    <row r="629" spans="1:30"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row>
    <row r="630" spans="1:30"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row>
    <row r="631" spans="1:30"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row>
    <row r="632" spans="1:30"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row>
    <row r="633" spans="1:30"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row>
    <row r="634" spans="1:30"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row>
    <row r="635" spans="1:30"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row>
    <row r="636" spans="1:30"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row>
    <row r="637" spans="1:30"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row>
    <row r="638" spans="1:30"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row>
    <row r="639" spans="1:30"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row>
    <row r="640" spans="1:30"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row>
    <row r="641" spans="1:30"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row>
    <row r="642" spans="1:30"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row>
    <row r="643" spans="1:30"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row>
    <row r="644" spans="1:30"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row>
    <row r="645" spans="1:30"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row>
    <row r="646" spans="1:30"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row>
    <row r="647" spans="1:30"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row>
    <row r="648" spans="1:30"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row>
    <row r="649" spans="1:30"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row>
    <row r="650" spans="1:30"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row>
    <row r="651" spans="1:30"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row>
    <row r="652" spans="1:30"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row>
    <row r="653" spans="1:30"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row>
    <row r="654" spans="1:30"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row>
    <row r="655" spans="1:30"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row>
    <row r="656" spans="1:30"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row>
    <row r="657" spans="1:30"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row>
    <row r="658" spans="1:30"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row>
    <row r="659" spans="1:30"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row>
    <row r="660" spans="1:30"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row>
    <row r="661" spans="1:30"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row>
    <row r="662" spans="1:30"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row>
    <row r="663" spans="1:30"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row>
    <row r="664" spans="1:30"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row>
    <row r="665" spans="1:30"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row>
    <row r="666" spans="1:30"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row>
    <row r="667" spans="1:30"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row>
    <row r="668" spans="1:30"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row>
    <row r="669" spans="1:30"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row>
    <row r="670" spans="1:30"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row>
    <row r="671" spans="1:30"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row>
    <row r="672" spans="1:30"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row>
    <row r="673" spans="1:30"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row>
    <row r="674" spans="1:30"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row>
    <row r="675" spans="1:30"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row>
    <row r="676" spans="1:30"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row>
    <row r="677" spans="1:30"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row>
    <row r="678" spans="1:30"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row>
    <row r="679" spans="1:30"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row>
    <row r="680" spans="1:30"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row>
    <row r="681" spans="1:30"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row>
    <row r="682" spans="1:30"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row>
    <row r="683" spans="1:30"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row>
    <row r="684" spans="1:30"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row>
    <row r="685" spans="1:30"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row>
    <row r="686" spans="1:30"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row>
    <row r="687" spans="1:30"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row>
    <row r="688" spans="1:30"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row>
    <row r="689" spans="1:30"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row>
    <row r="690" spans="1:30"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row>
    <row r="691" spans="1:30"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row>
    <row r="692" spans="1:30"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row>
    <row r="693" spans="1:30"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row>
    <row r="694" spans="1:30"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row>
    <row r="695" spans="1:30"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row>
    <row r="696" spans="1:30"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row>
    <row r="697" spans="1:30"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row>
    <row r="698" spans="1:30"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row>
    <row r="699" spans="1:30"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row>
    <row r="700" spans="1:30"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row>
    <row r="701" spans="1:30"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row>
    <row r="702" spans="1:30"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row>
    <row r="703" spans="1:30"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row>
    <row r="704" spans="1:30"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row>
    <row r="705" spans="1:30"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row>
    <row r="706" spans="1:30"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row>
    <row r="707" spans="1:30"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row>
    <row r="708" spans="1:30"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row>
    <row r="709" spans="1:30"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row>
    <row r="710" spans="1:30"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row>
    <row r="711" spans="1:30"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row>
    <row r="712" spans="1:30"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row>
    <row r="713" spans="1:30"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row>
    <row r="714" spans="1:30"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row>
    <row r="715" spans="1:30"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row>
    <row r="716" spans="1:30"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row>
    <row r="717" spans="1:30"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row>
    <row r="718" spans="1:30"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row>
    <row r="719" spans="1:30"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row>
    <row r="720" spans="1:30"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row>
    <row r="721" spans="1:30"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row>
    <row r="722" spans="1:30"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row>
    <row r="723" spans="1:30"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row>
    <row r="724" spans="1:30"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row>
    <row r="725" spans="1:30"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row>
    <row r="726" spans="1:30"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row>
    <row r="727" spans="1:30"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row>
    <row r="728" spans="1:30"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row>
    <row r="729" spans="1:30"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row>
    <row r="730" spans="1:30"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row>
    <row r="731" spans="1:30"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row>
    <row r="732" spans="1:30"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row>
    <row r="733" spans="1:30"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row>
    <row r="734" spans="1:30"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row>
    <row r="735" spans="1:30"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row>
    <row r="736" spans="1:30"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row>
    <row r="737" spans="1:30"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row>
    <row r="738" spans="1:30"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row>
    <row r="739" spans="1:30"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row>
    <row r="740" spans="1:30"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row>
    <row r="741" spans="1:30"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row>
    <row r="742" spans="1:30"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row>
    <row r="743" spans="1:30"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row>
    <row r="744" spans="1:30"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row>
    <row r="745" spans="1:30"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row>
    <row r="746" spans="1:30"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row>
    <row r="747" spans="1:30"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row>
    <row r="748" spans="1:30"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row>
    <row r="749" spans="1:30"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row>
    <row r="750" spans="1:30"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row>
    <row r="751" spans="1:30"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row>
    <row r="752" spans="1:30"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row>
    <row r="753" spans="1:30"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row>
    <row r="754" spans="1:30"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row>
    <row r="755" spans="1:30"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row>
    <row r="756" spans="1:30"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row>
    <row r="757" spans="1:30"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row>
    <row r="758" spans="1:30"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row>
    <row r="759" spans="1:30"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row>
    <row r="760" spans="1:30"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row>
    <row r="761" spans="1:30"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row>
    <row r="762" spans="1:30"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row>
    <row r="763" spans="1:30"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row>
    <row r="764" spans="1:30"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row>
    <row r="765" spans="1:30"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row>
    <row r="766" spans="1:30"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row>
    <row r="767" spans="1:30"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row>
    <row r="768" spans="1:30"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row>
    <row r="769" spans="1:30"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row>
    <row r="770" spans="1:30"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row>
    <row r="771" spans="1:30"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row>
    <row r="772" spans="1:30"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row>
    <row r="773" spans="1:30"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row>
    <row r="774" spans="1:30"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row>
    <row r="775" spans="1:30"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row>
    <row r="776" spans="1:30"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row>
    <row r="777" spans="1:30"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row>
    <row r="778" spans="1:30"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row>
    <row r="779" spans="1:30"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row>
    <row r="780" spans="1:30"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row>
    <row r="781" spans="1:30"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row>
    <row r="782" spans="1:30"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row>
    <row r="783" spans="1:30"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row>
    <row r="784" spans="1:30"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row>
    <row r="785" spans="1:30"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row>
    <row r="786" spans="1:30"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row>
    <row r="787" spans="1:30"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row>
    <row r="788" spans="1:30"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row>
    <row r="789" spans="1:30"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row>
    <row r="790" spans="1:30"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row>
    <row r="791" spans="1:30"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row>
    <row r="792" spans="1:30"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row>
    <row r="793" spans="1:30"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row>
    <row r="794" spans="1:30"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row>
    <row r="795" spans="1:30"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row>
    <row r="796" spans="1:30"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row>
    <row r="797" spans="1:30"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row>
    <row r="798" spans="1:30"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row>
    <row r="799" spans="1:30"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row>
    <row r="800" spans="1:30"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row>
    <row r="801" spans="1:30"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row>
    <row r="802" spans="1:30"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row>
    <row r="803" spans="1:30"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row>
    <row r="804" spans="1:30"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row>
    <row r="805" spans="1:30"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row>
    <row r="806" spans="1:30"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row>
    <row r="807" spans="1:30"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row>
    <row r="808" spans="1:30"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row>
    <row r="809" spans="1:30"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row>
    <row r="810" spans="1:30"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row>
    <row r="811" spans="1:30"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row>
    <row r="812" spans="1:30"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row>
    <row r="813" spans="1:30"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row>
    <row r="814" spans="1:30"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row>
    <row r="815" spans="1:30"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row>
    <row r="816" spans="1:30"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row>
    <row r="817" spans="1:30"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row>
    <row r="818" spans="1:30"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row>
    <row r="819" spans="1:30"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row>
    <row r="820" spans="1:30"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row>
    <row r="821" spans="1:30"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row>
    <row r="822" spans="1:30"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row>
    <row r="823" spans="1:30"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row>
    <row r="824" spans="1:30"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row>
    <row r="825" spans="1:30"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row>
    <row r="826" spans="1:30"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row>
    <row r="827" spans="1:30"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row>
    <row r="828" spans="1:30"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row>
    <row r="829" spans="1:30"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row>
    <row r="830" spans="1:30"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row>
    <row r="831" spans="1:30"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row>
    <row r="832" spans="1:30"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row>
    <row r="833" spans="1:30"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row>
    <row r="834" spans="1:30"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row>
    <row r="835" spans="1:30"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row>
    <row r="836" spans="1:30"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row>
    <row r="837" spans="1:30"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row>
    <row r="838" spans="1:30"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row>
    <row r="839" spans="1:30"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row>
    <row r="840" spans="1:30"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row>
    <row r="841" spans="1:30"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row>
    <row r="842" spans="1:30"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row>
    <row r="843" spans="1:30"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row>
    <row r="844" spans="1:30"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row>
    <row r="845" spans="1:30"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row>
    <row r="846" spans="1:30"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row>
    <row r="847" spans="1:30"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row>
    <row r="848" spans="1:30"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row>
    <row r="849" spans="1:30"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row>
    <row r="850" spans="1:30"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row>
    <row r="851" spans="1:30"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row>
    <row r="852" spans="1:30"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row>
    <row r="853" spans="1:30"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row>
    <row r="854" spans="1:30"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row>
    <row r="855" spans="1:30"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row>
    <row r="856" spans="1:30"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row>
    <row r="857" spans="1:30"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row>
    <row r="858" spans="1:30"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row>
    <row r="859" spans="1:30"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row>
    <row r="860" spans="1:30"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row>
    <row r="861" spans="1:30"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row>
    <row r="862" spans="1:30"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row>
    <row r="863" spans="1:30"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row>
    <row r="864" spans="1:30"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row>
    <row r="865" spans="1:30"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row>
    <row r="866" spans="1:30"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row>
    <row r="867" spans="1:30"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row>
    <row r="868" spans="1:30"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row>
    <row r="869" spans="1:30"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row>
    <row r="870" spans="1:30"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row>
    <row r="871" spans="1:30"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row>
    <row r="872" spans="1:30"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row>
    <row r="873" spans="1:30"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row>
    <row r="874" spans="1:30"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row>
    <row r="875" spans="1:30"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row>
    <row r="876" spans="1:30"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row>
    <row r="877" spans="1:30"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row>
    <row r="878" spans="1:30"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row>
    <row r="879" spans="1:30"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row>
    <row r="880" spans="1:30"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row>
    <row r="881" spans="1:30"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row>
    <row r="882" spans="1:30"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row>
    <row r="883" spans="1:30"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row>
    <row r="884" spans="1:30"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row>
    <row r="885" spans="1:30"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row>
    <row r="886" spans="1:30"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row>
    <row r="887" spans="1:30"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row>
    <row r="888" spans="1:30"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row>
    <row r="889" spans="1:30"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row>
    <row r="890" spans="1:30"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row>
    <row r="891" spans="1:30"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row>
    <row r="892" spans="1:30"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row>
    <row r="893" spans="1:30"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row>
    <row r="894" spans="1:30"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row>
    <row r="895" spans="1:30"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row>
    <row r="896" spans="1:30"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row>
    <row r="897" spans="1:30"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row>
    <row r="898" spans="1:30"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row>
    <row r="899" spans="1:30"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row>
    <row r="900" spans="1:30"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row>
    <row r="901" spans="1:30"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row>
    <row r="902" spans="1:30"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row>
    <row r="903" spans="1:30"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row>
    <row r="904" spans="1:30"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row>
    <row r="905" spans="1:30"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row>
    <row r="906" spans="1:30"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row>
    <row r="907" spans="1:30"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row>
    <row r="908" spans="1:30"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row>
    <row r="909" spans="1:30"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row>
    <row r="910" spans="1:30"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row>
    <row r="911" spans="1:30"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row>
    <row r="912" spans="1:30"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row>
    <row r="913" spans="1:30"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row>
    <row r="914" spans="1:30"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row>
    <row r="915" spans="1:30"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row>
    <row r="916" spans="1:30"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row>
    <row r="917" spans="1:30"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row>
    <row r="918" spans="1:30"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row>
    <row r="919" spans="1:30"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row>
    <row r="920" spans="1:30"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row>
    <row r="921" spans="1:30"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row>
    <row r="922" spans="1:30"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row>
    <row r="923" spans="1:30"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row>
    <row r="924" spans="1:30"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row>
    <row r="925" spans="1:30"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row>
    <row r="926" spans="1:30"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row>
    <row r="927" spans="1:30"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row>
    <row r="928" spans="1:30"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row>
    <row r="929" spans="1:30"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row>
    <row r="930" spans="1:30"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row>
    <row r="931" spans="1:30"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row>
    <row r="932" spans="1:30"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row>
    <row r="933" spans="1:30"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row>
    <row r="934" spans="1:30"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row>
    <row r="935" spans="1:30"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row>
    <row r="936" spans="1:30"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row>
    <row r="937" spans="1:30"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row>
    <row r="938" spans="1:30"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row>
    <row r="939" spans="1:30"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row>
    <row r="940" spans="1:30"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row>
    <row r="941" spans="1:30"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row>
    <row r="942" spans="1:30"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row>
    <row r="943" spans="1:30"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row>
    <row r="944" spans="1:30"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row>
    <row r="945" spans="1:30"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row>
    <row r="946" spans="1:30"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row>
    <row r="947" spans="1:30"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row>
    <row r="948" spans="1:30"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row>
    <row r="949" spans="1:30"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row>
    <row r="950" spans="1:30"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row r="951" spans="1:30"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row>
    <row r="952" spans="1:30"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row>
    <row r="953" spans="1:30"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row>
    <row r="954" spans="1:30"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row r="955" spans="1:30"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row r="956" spans="1:30"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row>
    <row r="957" spans="1:30"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row>
    <row r="958" spans="1:30"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row r="959" spans="1:30"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row>
    <row r="960" spans="1:30"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row>
    <row r="961" spans="1:30"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row>
    <row r="962" spans="1:30"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row>
    <row r="963" spans="1:30"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row>
    <row r="964" spans="1:30"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row>
    <row r="965" spans="1:30"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row>
    <row r="966" spans="1:30"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row>
    <row r="967" spans="1:30"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row r="968" spans="1:30"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row>
    <row r="969" spans="1:30"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row>
    <row r="970" spans="1:30"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row r="971" spans="1:30"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row>
    <row r="972" spans="1:30"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row r="973" spans="1:30"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row>
    <row r="974" spans="1:30"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row>
    <row r="975" spans="1:30"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row r="976" spans="1:30"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row r="977" spans="1:30"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row>
    <row r="978" spans="1:30"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row>
    <row r="979" spans="1:30"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row r="980" spans="1:30"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row>
    <row r="981" spans="1:30"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row>
    <row r="982" spans="1:30"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row>
    <row r="983" spans="1:30"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row>
    <row r="984" spans="1:30"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row>
    <row r="985" spans="1:30"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row>
    <row r="986" spans="1:30"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row>
    <row r="987" spans="1:30"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row>
    <row r="988" spans="1:30"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row>
    <row r="989" spans="1:30"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row>
    <row r="990" spans="1:30"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row>
    <row r="991" spans="1:30"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row>
    <row r="992" spans="1:30"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row>
    <row r="993" spans="1:30"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row>
    <row r="994" spans="1:30"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row>
    <row r="995" spans="1:30"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row>
    <row r="996" spans="1:30"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row>
    <row r="997" spans="1:30"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row>
    <row r="998" spans="1:30"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row>
    <row r="999" spans="1:30"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row>
    <row r="1000" spans="1:30"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row>
  </sheetData>
  <sheetProtection password="CA25" sheet="1" objects="1" scenarios="1"/>
  <mergeCells count="445">
    <mergeCell ref="Q9:S9"/>
    <mergeCell ref="J9:M9"/>
    <mergeCell ref="T10:V10"/>
    <mergeCell ref="T9:V9"/>
    <mergeCell ref="Q15:S15"/>
    <mergeCell ref="X15:Y15"/>
    <mergeCell ref="N14:O14"/>
    <mergeCell ref="J14:M14"/>
    <mergeCell ref="J15:M15"/>
    <mergeCell ref="N15:O15"/>
    <mergeCell ref="Q13:S13"/>
    <mergeCell ref="Q14:S14"/>
    <mergeCell ref="T13:V13"/>
    <mergeCell ref="T14:V14"/>
    <mergeCell ref="X13:Y13"/>
    <mergeCell ref="X11:Y11"/>
    <mergeCell ref="X9:Y9"/>
    <mergeCell ref="X10:Y10"/>
    <mergeCell ref="X14:Y14"/>
    <mergeCell ref="X12:Y12"/>
    <mergeCell ref="T15:V15"/>
    <mergeCell ref="Q10:S10"/>
    <mergeCell ref="Q11:S11"/>
    <mergeCell ref="T11:V11"/>
    <mergeCell ref="A9:A10"/>
    <mergeCell ref="B9:B10"/>
    <mergeCell ref="J13:M13"/>
    <mergeCell ref="N13:O13"/>
    <mergeCell ref="G10:I10"/>
    <mergeCell ref="G11:I11"/>
    <mergeCell ref="D11:F11"/>
    <mergeCell ref="D12:F12"/>
    <mergeCell ref="J10:M10"/>
    <mergeCell ref="G9:I9"/>
    <mergeCell ref="N9:O9"/>
    <mergeCell ref="N10:O10"/>
    <mergeCell ref="G13:I13"/>
    <mergeCell ref="J11:M11"/>
    <mergeCell ref="N11:O11"/>
    <mergeCell ref="X33:Y33"/>
    <mergeCell ref="Q30:S30"/>
    <mergeCell ref="X37:Y37"/>
    <mergeCell ref="X34:Y34"/>
    <mergeCell ref="Q37:S37"/>
    <mergeCell ref="Q36:S36"/>
    <mergeCell ref="N36:O36"/>
    <mergeCell ref="G35:I35"/>
    <mergeCell ref="Q35:S35"/>
    <mergeCell ref="N35:O35"/>
    <mergeCell ref="J35:M35"/>
    <mergeCell ref="T35:V35"/>
    <mergeCell ref="X35:Y35"/>
    <mergeCell ref="J34:M34"/>
    <mergeCell ref="N34:O34"/>
    <mergeCell ref="J37:M37"/>
    <mergeCell ref="J36:M36"/>
    <mergeCell ref="G36:I36"/>
    <mergeCell ref="G34:I34"/>
    <mergeCell ref="X36:Y36"/>
    <mergeCell ref="X28:Y28"/>
    <mergeCell ref="X27:Y27"/>
    <mergeCell ref="X26:Y26"/>
    <mergeCell ref="X25:Y25"/>
    <mergeCell ref="T31:V31"/>
    <mergeCell ref="T32:V32"/>
    <mergeCell ref="X31:Y31"/>
    <mergeCell ref="X32:Y32"/>
    <mergeCell ref="X29:Y29"/>
    <mergeCell ref="X30:Y30"/>
    <mergeCell ref="T26:V26"/>
    <mergeCell ref="T27:V27"/>
    <mergeCell ref="T25:V25"/>
    <mergeCell ref="T30:V30"/>
    <mergeCell ref="T29:V29"/>
    <mergeCell ref="N26:O26"/>
    <mergeCell ref="G17:I17"/>
    <mergeCell ref="G18:I18"/>
    <mergeCell ref="G19:I19"/>
    <mergeCell ref="J23:M23"/>
    <mergeCell ref="J26:M26"/>
    <mergeCell ref="J21:M21"/>
    <mergeCell ref="N21:O21"/>
    <mergeCell ref="N29:O29"/>
    <mergeCell ref="J29:M29"/>
    <mergeCell ref="N28:O28"/>
    <mergeCell ref="N27:O27"/>
    <mergeCell ref="J20:M20"/>
    <mergeCell ref="J19:M19"/>
    <mergeCell ref="N19:O19"/>
    <mergeCell ref="N20:O20"/>
    <mergeCell ref="J17:M17"/>
    <mergeCell ref="N17:O17"/>
    <mergeCell ref="N24:O24"/>
    <mergeCell ref="N23:O23"/>
    <mergeCell ref="N25:O25"/>
    <mergeCell ref="Q28:S28"/>
    <mergeCell ref="Q27:S27"/>
    <mergeCell ref="N32:O32"/>
    <mergeCell ref="N33:O33"/>
    <mergeCell ref="N37:O37"/>
    <mergeCell ref="T37:V37"/>
    <mergeCell ref="T36:V36"/>
    <mergeCell ref="J32:M32"/>
    <mergeCell ref="J31:M31"/>
    <mergeCell ref="J33:M33"/>
    <mergeCell ref="N31:O31"/>
    <mergeCell ref="T28:V28"/>
    <mergeCell ref="J30:M30"/>
    <mergeCell ref="N30:O30"/>
    <mergeCell ref="Q29:S29"/>
    <mergeCell ref="Q31:S31"/>
    <mergeCell ref="Q34:S34"/>
    <mergeCell ref="Q32:S32"/>
    <mergeCell ref="Q33:S33"/>
    <mergeCell ref="T33:V33"/>
    <mergeCell ref="T34:V34"/>
    <mergeCell ref="X18:Y18"/>
    <mergeCell ref="Q18:S18"/>
    <mergeCell ref="J18:M18"/>
    <mergeCell ref="N18:O18"/>
    <mergeCell ref="T19:V19"/>
    <mergeCell ref="T20:V20"/>
    <mergeCell ref="T21:V21"/>
    <mergeCell ref="X20:Y20"/>
    <mergeCell ref="X21:Y21"/>
    <mergeCell ref="D20:F20"/>
    <mergeCell ref="D19:F19"/>
    <mergeCell ref="J22:M22"/>
    <mergeCell ref="N22:O22"/>
    <mergeCell ref="Q24:S24"/>
    <mergeCell ref="Q22:S22"/>
    <mergeCell ref="Q23:S23"/>
    <mergeCell ref="X24:Y24"/>
    <mergeCell ref="X23:Y23"/>
    <mergeCell ref="X22:Y22"/>
    <mergeCell ref="T22:V22"/>
    <mergeCell ref="T23:V23"/>
    <mergeCell ref="T24:V24"/>
    <mergeCell ref="Q20:S20"/>
    <mergeCell ref="Q21:S21"/>
    <mergeCell ref="X19:Y19"/>
    <mergeCell ref="Q16:S16"/>
    <mergeCell ref="T16:V16"/>
    <mergeCell ref="X16:Y16"/>
    <mergeCell ref="D17:F17"/>
    <mergeCell ref="G15:I15"/>
    <mergeCell ref="D15:F15"/>
    <mergeCell ref="D10:F10"/>
    <mergeCell ref="D13:F13"/>
    <mergeCell ref="G14:I14"/>
    <mergeCell ref="D14:F14"/>
    <mergeCell ref="Q12:S12"/>
    <mergeCell ref="T12:V12"/>
    <mergeCell ref="N12:O12"/>
    <mergeCell ref="G12:I12"/>
    <mergeCell ref="J12:M12"/>
    <mergeCell ref="D18:F18"/>
    <mergeCell ref="T17:V17"/>
    <mergeCell ref="T18:V18"/>
    <mergeCell ref="Q17:S17"/>
    <mergeCell ref="J16:M16"/>
    <mergeCell ref="N16:O16"/>
    <mergeCell ref="X17:Y17"/>
    <mergeCell ref="D48:F48"/>
    <mergeCell ref="D49:F49"/>
    <mergeCell ref="D44:J44"/>
    <mergeCell ref="D45:J45"/>
    <mergeCell ref="D43:J43"/>
    <mergeCell ref="D42:J42"/>
    <mergeCell ref="G16:I16"/>
    <mergeCell ref="D16:F16"/>
    <mergeCell ref="G20:I20"/>
    <mergeCell ref="G25:I25"/>
    <mergeCell ref="G24:I24"/>
    <mergeCell ref="G28:I28"/>
    <mergeCell ref="D29:F29"/>
    <mergeCell ref="G29:I29"/>
    <mergeCell ref="Q26:S26"/>
    <mergeCell ref="Q25:S25"/>
    <mergeCell ref="Q19:S19"/>
    <mergeCell ref="A47:A48"/>
    <mergeCell ref="B47:B48"/>
    <mergeCell ref="N50:O50"/>
    <mergeCell ref="J50:M50"/>
    <mergeCell ref="J38:M38"/>
    <mergeCell ref="J40:M40"/>
    <mergeCell ref="N40:O40"/>
    <mergeCell ref="M41:N41"/>
    <mergeCell ref="G49:I49"/>
    <mergeCell ref="G48:I48"/>
    <mergeCell ref="N49:O49"/>
    <mergeCell ref="N48:O48"/>
    <mergeCell ref="N47:O47"/>
    <mergeCell ref="N38:O38"/>
    <mergeCell ref="J47:M47"/>
    <mergeCell ref="G47:I47"/>
    <mergeCell ref="A46:Y46"/>
    <mergeCell ref="X40:Y40"/>
    <mergeCell ref="U42:Y42"/>
    <mergeCell ref="X44:Y44"/>
    <mergeCell ref="X38:Y38"/>
    <mergeCell ref="J49:M49"/>
    <mergeCell ref="J48:M48"/>
    <mergeCell ref="T47:V47"/>
    <mergeCell ref="G65:I65"/>
    <mergeCell ref="J65:M65"/>
    <mergeCell ref="J64:M64"/>
    <mergeCell ref="G64:I64"/>
    <mergeCell ref="G59:I59"/>
    <mergeCell ref="J59:M59"/>
    <mergeCell ref="N63:O63"/>
    <mergeCell ref="N64:O64"/>
    <mergeCell ref="N65:O65"/>
    <mergeCell ref="N62:O62"/>
    <mergeCell ref="N59:O59"/>
    <mergeCell ref="N61:O61"/>
    <mergeCell ref="N60:O60"/>
    <mergeCell ref="G62:I62"/>
    <mergeCell ref="J62:M62"/>
    <mergeCell ref="G60:I60"/>
    <mergeCell ref="J60:M60"/>
    <mergeCell ref="G63:I63"/>
    <mergeCell ref="J63:M63"/>
    <mergeCell ref="G61:I61"/>
    <mergeCell ref="J69:M69"/>
    <mergeCell ref="J70:M70"/>
    <mergeCell ref="N58:O58"/>
    <mergeCell ref="N55:O55"/>
    <mergeCell ref="N56:O56"/>
    <mergeCell ref="J57:M57"/>
    <mergeCell ref="J58:M58"/>
    <mergeCell ref="J55:M55"/>
    <mergeCell ref="J56:M56"/>
    <mergeCell ref="J61:M61"/>
    <mergeCell ref="J68:M68"/>
    <mergeCell ref="N66:O66"/>
    <mergeCell ref="J66:M66"/>
    <mergeCell ref="J67:M67"/>
    <mergeCell ref="N57:O57"/>
    <mergeCell ref="D54:F54"/>
    <mergeCell ref="D25:F25"/>
    <mergeCell ref="D24:F24"/>
    <mergeCell ref="D68:F68"/>
    <mergeCell ref="D64:F64"/>
    <mergeCell ref="D56:F56"/>
    <mergeCell ref="D55:F55"/>
    <mergeCell ref="D47:F47"/>
    <mergeCell ref="D52:F52"/>
    <mergeCell ref="D36:F36"/>
    <mergeCell ref="D35:F35"/>
    <mergeCell ref="D34:F34"/>
    <mergeCell ref="D61:F61"/>
    <mergeCell ref="D60:F60"/>
    <mergeCell ref="D59:F59"/>
    <mergeCell ref="D50:F50"/>
    <mergeCell ref="D51:F51"/>
    <mergeCell ref="D53:F53"/>
    <mergeCell ref="G53:I53"/>
    <mergeCell ref="G50:I50"/>
    <mergeCell ref="G52:I52"/>
    <mergeCell ref="G57:I57"/>
    <mergeCell ref="G56:I56"/>
    <mergeCell ref="G58:I58"/>
    <mergeCell ref="G55:I55"/>
    <mergeCell ref="G54:I54"/>
    <mergeCell ref="J54:M54"/>
    <mergeCell ref="J51:M51"/>
    <mergeCell ref="J52:M52"/>
    <mergeCell ref="J53:M53"/>
    <mergeCell ref="G51:I51"/>
    <mergeCell ref="G71:I71"/>
    <mergeCell ref="G70:I70"/>
    <mergeCell ref="D69:F69"/>
    <mergeCell ref="G69:I69"/>
    <mergeCell ref="G72:I72"/>
    <mergeCell ref="G22:I22"/>
    <mergeCell ref="G21:I21"/>
    <mergeCell ref="G30:I30"/>
    <mergeCell ref="G74:I74"/>
    <mergeCell ref="D74:F74"/>
    <mergeCell ref="D72:F72"/>
    <mergeCell ref="D73:F73"/>
    <mergeCell ref="D71:F71"/>
    <mergeCell ref="D70:F70"/>
    <mergeCell ref="D21:F21"/>
    <mergeCell ref="G67:I67"/>
    <mergeCell ref="G66:I66"/>
    <mergeCell ref="D67:F67"/>
    <mergeCell ref="D66:F66"/>
    <mergeCell ref="D65:F65"/>
    <mergeCell ref="D57:F57"/>
    <mergeCell ref="D58:F58"/>
    <mergeCell ref="D63:F63"/>
    <mergeCell ref="D62:F62"/>
    <mergeCell ref="N53:O53"/>
    <mergeCell ref="N52:O52"/>
    <mergeCell ref="Q70:S70"/>
    <mergeCell ref="T70:V70"/>
    <mergeCell ref="Q67:S67"/>
    <mergeCell ref="Q68:S68"/>
    <mergeCell ref="T68:V68"/>
    <mergeCell ref="Q71:S71"/>
    <mergeCell ref="T71:V71"/>
    <mergeCell ref="Q69:S69"/>
    <mergeCell ref="T69:V69"/>
    <mergeCell ref="Q63:S63"/>
    <mergeCell ref="Q64:S64"/>
    <mergeCell ref="N69:O69"/>
    <mergeCell ref="N70:O70"/>
    <mergeCell ref="N54:O54"/>
    <mergeCell ref="T73:V73"/>
    <mergeCell ref="J74:M74"/>
    <mergeCell ref="J71:M71"/>
    <mergeCell ref="J72:M72"/>
    <mergeCell ref="J73:M73"/>
    <mergeCell ref="J75:M75"/>
    <mergeCell ref="N75:O75"/>
    <mergeCell ref="N74:O74"/>
    <mergeCell ref="N78:O78"/>
    <mergeCell ref="Q76:S76"/>
    <mergeCell ref="Q75:S75"/>
    <mergeCell ref="T76:V76"/>
    <mergeCell ref="T75:V75"/>
    <mergeCell ref="Q74:S74"/>
    <mergeCell ref="T74:V74"/>
    <mergeCell ref="Q72:S72"/>
    <mergeCell ref="Q73:S73"/>
    <mergeCell ref="T72:V72"/>
    <mergeCell ref="J76:M76"/>
    <mergeCell ref="N76:O76"/>
    <mergeCell ref="N73:O73"/>
    <mergeCell ref="N72:O72"/>
    <mergeCell ref="N71:O71"/>
    <mergeCell ref="M79:N79"/>
    <mergeCell ref="J78:M78"/>
    <mergeCell ref="G73:I73"/>
    <mergeCell ref="N68:O68"/>
    <mergeCell ref="Q65:S65"/>
    <mergeCell ref="T65:V65"/>
    <mergeCell ref="X65:Y65"/>
    <mergeCell ref="Q66:S66"/>
    <mergeCell ref="T66:V66"/>
    <mergeCell ref="X66:Y66"/>
    <mergeCell ref="X72:Y72"/>
    <mergeCell ref="X73:Y73"/>
    <mergeCell ref="X70:Y70"/>
    <mergeCell ref="X71:Y71"/>
    <mergeCell ref="X68:Y68"/>
    <mergeCell ref="X69:Y69"/>
    <mergeCell ref="X67:Y67"/>
    <mergeCell ref="G68:I68"/>
    <mergeCell ref="T78:V78"/>
    <mergeCell ref="Q78:S78"/>
    <mergeCell ref="X78:Y78"/>
    <mergeCell ref="X75:Y75"/>
    <mergeCell ref="X74:Y74"/>
    <mergeCell ref="X76:Y76"/>
    <mergeCell ref="D6:J6"/>
    <mergeCell ref="D7:J7"/>
    <mergeCell ref="D4:J4"/>
    <mergeCell ref="D5:J5"/>
    <mergeCell ref="G32:I32"/>
    <mergeCell ref="G33:I33"/>
    <mergeCell ref="D33:F33"/>
    <mergeCell ref="D32:F32"/>
    <mergeCell ref="G31:I31"/>
    <mergeCell ref="D30:F30"/>
    <mergeCell ref="D31:F31"/>
    <mergeCell ref="G23:I23"/>
    <mergeCell ref="D23:F23"/>
    <mergeCell ref="J25:M25"/>
    <mergeCell ref="J24:M24"/>
    <mergeCell ref="G27:I27"/>
    <mergeCell ref="G26:I26"/>
    <mergeCell ref="D26:F26"/>
    <mergeCell ref="J27:M27"/>
    <mergeCell ref="J28:M28"/>
    <mergeCell ref="D27:F27"/>
    <mergeCell ref="D28:F28"/>
    <mergeCell ref="D9:F9"/>
    <mergeCell ref="D22:F22"/>
    <mergeCell ref="X64:Y64"/>
    <mergeCell ref="X63:Y63"/>
    <mergeCell ref="Q59:S59"/>
    <mergeCell ref="Q60:S60"/>
    <mergeCell ref="N67:O67"/>
    <mergeCell ref="T63:V63"/>
    <mergeCell ref="T61:V61"/>
    <mergeCell ref="T67:V67"/>
    <mergeCell ref="T59:V59"/>
    <mergeCell ref="T64:V64"/>
    <mergeCell ref="T62:V62"/>
    <mergeCell ref="T60:V60"/>
    <mergeCell ref="X56:Y56"/>
    <mergeCell ref="X54:Y54"/>
    <mergeCell ref="X55:Y55"/>
    <mergeCell ref="X53:Y53"/>
    <mergeCell ref="Q61:S61"/>
    <mergeCell ref="Q62:S62"/>
    <mergeCell ref="X62:Y62"/>
    <mergeCell ref="X60:Y60"/>
    <mergeCell ref="X58:Y58"/>
    <mergeCell ref="X59:Y59"/>
    <mergeCell ref="X57:Y57"/>
    <mergeCell ref="X61:Y61"/>
    <mergeCell ref="Q56:S56"/>
    <mergeCell ref="T56:V56"/>
    <mergeCell ref="Q57:S57"/>
    <mergeCell ref="T57:V57"/>
    <mergeCell ref="Q58:S58"/>
    <mergeCell ref="T58:V58"/>
    <mergeCell ref="T51:V51"/>
    <mergeCell ref="T50:V50"/>
    <mergeCell ref="Q47:S47"/>
    <mergeCell ref="Q38:S38"/>
    <mergeCell ref="Q40:S40"/>
    <mergeCell ref="O44:S44"/>
    <mergeCell ref="O42:S42"/>
    <mergeCell ref="T40:V40"/>
    <mergeCell ref="T38:V38"/>
    <mergeCell ref="N51:O51"/>
    <mergeCell ref="O6:S6"/>
    <mergeCell ref="O4:S4"/>
    <mergeCell ref="U4:Y4"/>
    <mergeCell ref="X6:Y6"/>
    <mergeCell ref="Q49:S49"/>
    <mergeCell ref="Q51:S51"/>
    <mergeCell ref="Q50:S50"/>
    <mergeCell ref="Q55:S55"/>
    <mergeCell ref="T55:V55"/>
    <mergeCell ref="Q54:S54"/>
    <mergeCell ref="Q52:S52"/>
    <mergeCell ref="Q53:S53"/>
    <mergeCell ref="X48:Y48"/>
    <mergeCell ref="X47:Y47"/>
    <mergeCell ref="T54:V54"/>
    <mergeCell ref="T53:V53"/>
    <mergeCell ref="T52:V52"/>
    <mergeCell ref="X52:Y52"/>
    <mergeCell ref="X50:Y50"/>
    <mergeCell ref="X51:Y51"/>
    <mergeCell ref="X49:Y49"/>
    <mergeCell ref="Q48:S48"/>
    <mergeCell ref="T49:V49"/>
    <mergeCell ref="T48:V48"/>
  </mergeCells>
  <printOptions horizontalCentered="1"/>
  <pageMargins left="0.57999999999999996" right="0.46" top="0.43" bottom="0.4" header="0.5" footer="0.5"/>
  <pageSetup scale="95" orientation="landscape" blackAndWhite="1" verticalDpi="0" r:id="rId1"/>
  <headerFooter alignWithMargins="0"/>
  <rowBreaks count="1" manualBreakCount="1">
    <brk id="41"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ltText="">
                <anchor>
                  <from>
                    <xdr:col>0</xdr:col>
                    <xdr:colOff>38100</xdr:colOff>
                    <xdr:row>10</xdr:row>
                    <xdr:rowOff>9525</xdr:rowOff>
                  </from>
                  <to>
                    <xdr:col>0</xdr:col>
                    <xdr:colOff>257175</xdr:colOff>
                    <xdr:row>11</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ltText="">
                <anchor>
                  <from>
                    <xdr:col>1</xdr:col>
                    <xdr:colOff>38100</xdr:colOff>
                    <xdr:row>10</xdr:row>
                    <xdr:rowOff>9525</xdr:rowOff>
                  </from>
                  <to>
                    <xdr:col>1</xdr:col>
                    <xdr:colOff>257175</xdr:colOff>
                    <xdr:row>11</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ltText="">
                <anchor>
                  <from>
                    <xdr:col>0</xdr:col>
                    <xdr:colOff>38100</xdr:colOff>
                    <xdr:row>11</xdr:row>
                    <xdr:rowOff>9525</xdr:rowOff>
                  </from>
                  <to>
                    <xdr:col>0</xdr:col>
                    <xdr:colOff>257175</xdr:colOff>
                    <xdr:row>12</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ltText="">
                <anchor>
                  <from>
                    <xdr:col>1</xdr:col>
                    <xdr:colOff>38100</xdr:colOff>
                    <xdr:row>11</xdr:row>
                    <xdr:rowOff>9525</xdr:rowOff>
                  </from>
                  <to>
                    <xdr:col>1</xdr:col>
                    <xdr:colOff>257175</xdr:colOff>
                    <xdr:row>12</xdr:row>
                    <xdr:rowOff>0</xdr:rowOff>
                  </to>
                </anchor>
              </controlPr>
            </control>
          </mc:Choice>
        </mc:AlternateContent>
        <mc:AlternateContent xmlns:mc="http://schemas.openxmlformats.org/markup-compatibility/2006">
          <mc:Choice Requires="x14">
            <control shapeId="2054" r:id="rId8" name="Check Box 6">
              <controlPr defaultSize="0" autoFill="0" autoLine="0" autoPict="0" altText="">
                <anchor>
                  <from>
                    <xdr:col>0</xdr:col>
                    <xdr:colOff>38100</xdr:colOff>
                    <xdr:row>12</xdr:row>
                    <xdr:rowOff>9525</xdr:rowOff>
                  </from>
                  <to>
                    <xdr:col>0</xdr:col>
                    <xdr:colOff>257175</xdr:colOff>
                    <xdr:row>13</xdr:row>
                    <xdr:rowOff>0</xdr:rowOff>
                  </to>
                </anchor>
              </controlPr>
            </control>
          </mc:Choice>
        </mc:AlternateContent>
        <mc:AlternateContent xmlns:mc="http://schemas.openxmlformats.org/markup-compatibility/2006">
          <mc:Choice Requires="x14">
            <control shapeId="2055" r:id="rId9" name="Check Box 7">
              <controlPr defaultSize="0" autoFill="0" autoLine="0" autoPict="0" altText="">
                <anchor>
                  <from>
                    <xdr:col>1</xdr:col>
                    <xdr:colOff>38100</xdr:colOff>
                    <xdr:row>12</xdr:row>
                    <xdr:rowOff>9525</xdr:rowOff>
                  </from>
                  <to>
                    <xdr:col>1</xdr:col>
                    <xdr:colOff>257175</xdr:colOff>
                    <xdr:row>13</xdr:row>
                    <xdr:rowOff>0</xdr:rowOff>
                  </to>
                </anchor>
              </controlPr>
            </control>
          </mc:Choice>
        </mc:AlternateContent>
        <mc:AlternateContent xmlns:mc="http://schemas.openxmlformats.org/markup-compatibility/2006">
          <mc:Choice Requires="x14">
            <control shapeId="2057" r:id="rId10" name="Check Box 9">
              <controlPr defaultSize="0" autoFill="0" autoLine="0" autoPict="0" altText="">
                <anchor>
                  <from>
                    <xdr:col>0</xdr:col>
                    <xdr:colOff>38100</xdr:colOff>
                    <xdr:row>13</xdr:row>
                    <xdr:rowOff>9525</xdr:rowOff>
                  </from>
                  <to>
                    <xdr:col>0</xdr:col>
                    <xdr:colOff>257175</xdr:colOff>
                    <xdr:row>14</xdr:row>
                    <xdr:rowOff>0</xdr:rowOff>
                  </to>
                </anchor>
              </controlPr>
            </control>
          </mc:Choice>
        </mc:AlternateContent>
        <mc:AlternateContent xmlns:mc="http://schemas.openxmlformats.org/markup-compatibility/2006">
          <mc:Choice Requires="x14">
            <control shapeId="2058" r:id="rId11" name="Check Box 10">
              <controlPr defaultSize="0" autoFill="0" autoLine="0" autoPict="0" altText="">
                <anchor>
                  <from>
                    <xdr:col>1</xdr:col>
                    <xdr:colOff>38100</xdr:colOff>
                    <xdr:row>13</xdr:row>
                    <xdr:rowOff>9525</xdr:rowOff>
                  </from>
                  <to>
                    <xdr:col>1</xdr:col>
                    <xdr:colOff>257175</xdr:colOff>
                    <xdr:row>14</xdr:row>
                    <xdr:rowOff>0</xdr:rowOff>
                  </to>
                </anchor>
              </controlPr>
            </control>
          </mc:Choice>
        </mc:AlternateContent>
        <mc:AlternateContent xmlns:mc="http://schemas.openxmlformats.org/markup-compatibility/2006">
          <mc:Choice Requires="x14">
            <control shapeId="2059" r:id="rId12" name="Check Box 11">
              <controlPr defaultSize="0" autoFill="0" autoLine="0" autoPict="0" altText="">
                <anchor>
                  <from>
                    <xdr:col>0</xdr:col>
                    <xdr:colOff>38100</xdr:colOff>
                    <xdr:row>14</xdr:row>
                    <xdr:rowOff>9525</xdr:rowOff>
                  </from>
                  <to>
                    <xdr:col>0</xdr:col>
                    <xdr:colOff>257175</xdr:colOff>
                    <xdr:row>15</xdr:row>
                    <xdr:rowOff>0</xdr:rowOff>
                  </to>
                </anchor>
              </controlPr>
            </control>
          </mc:Choice>
        </mc:AlternateContent>
        <mc:AlternateContent xmlns:mc="http://schemas.openxmlformats.org/markup-compatibility/2006">
          <mc:Choice Requires="x14">
            <control shapeId="2060" r:id="rId13" name="Check Box 12">
              <controlPr defaultSize="0" autoFill="0" autoLine="0" autoPict="0" altText="">
                <anchor>
                  <from>
                    <xdr:col>1</xdr:col>
                    <xdr:colOff>38100</xdr:colOff>
                    <xdr:row>14</xdr:row>
                    <xdr:rowOff>9525</xdr:rowOff>
                  </from>
                  <to>
                    <xdr:col>1</xdr:col>
                    <xdr:colOff>257175</xdr:colOff>
                    <xdr:row>15</xdr:row>
                    <xdr:rowOff>0</xdr:rowOff>
                  </to>
                </anchor>
              </controlPr>
            </control>
          </mc:Choice>
        </mc:AlternateContent>
        <mc:AlternateContent xmlns:mc="http://schemas.openxmlformats.org/markup-compatibility/2006">
          <mc:Choice Requires="x14">
            <control shapeId="2061" r:id="rId14" name="Check Box 13">
              <controlPr defaultSize="0" autoFill="0" autoLine="0" autoPict="0" altText="">
                <anchor>
                  <from>
                    <xdr:col>0</xdr:col>
                    <xdr:colOff>38100</xdr:colOff>
                    <xdr:row>15</xdr:row>
                    <xdr:rowOff>9525</xdr:rowOff>
                  </from>
                  <to>
                    <xdr:col>0</xdr:col>
                    <xdr:colOff>257175</xdr:colOff>
                    <xdr:row>16</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ltText="">
                <anchor>
                  <from>
                    <xdr:col>1</xdr:col>
                    <xdr:colOff>38100</xdr:colOff>
                    <xdr:row>15</xdr:row>
                    <xdr:rowOff>9525</xdr:rowOff>
                  </from>
                  <to>
                    <xdr:col>1</xdr:col>
                    <xdr:colOff>257175</xdr:colOff>
                    <xdr:row>16</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ltText="">
                <anchor>
                  <from>
                    <xdr:col>0</xdr:col>
                    <xdr:colOff>38100</xdr:colOff>
                    <xdr:row>16</xdr:row>
                    <xdr:rowOff>9525</xdr:rowOff>
                  </from>
                  <to>
                    <xdr:col>0</xdr:col>
                    <xdr:colOff>257175</xdr:colOff>
                    <xdr:row>17</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ltText="">
                <anchor>
                  <from>
                    <xdr:col>1</xdr:col>
                    <xdr:colOff>38100</xdr:colOff>
                    <xdr:row>16</xdr:row>
                    <xdr:rowOff>9525</xdr:rowOff>
                  </from>
                  <to>
                    <xdr:col>1</xdr:col>
                    <xdr:colOff>257175</xdr:colOff>
                    <xdr:row>17</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ltText="">
                <anchor>
                  <from>
                    <xdr:col>0</xdr:col>
                    <xdr:colOff>38100</xdr:colOff>
                    <xdr:row>17</xdr:row>
                    <xdr:rowOff>9525</xdr:rowOff>
                  </from>
                  <to>
                    <xdr:col>0</xdr:col>
                    <xdr:colOff>257175</xdr:colOff>
                    <xdr:row>18</xdr:row>
                    <xdr:rowOff>0</xdr:rowOff>
                  </to>
                </anchor>
              </controlPr>
            </control>
          </mc:Choice>
        </mc:AlternateContent>
        <mc:AlternateContent xmlns:mc="http://schemas.openxmlformats.org/markup-compatibility/2006">
          <mc:Choice Requires="x14">
            <control shapeId="2066" r:id="rId19" name="Check Box 18">
              <controlPr defaultSize="0" autoFill="0" autoLine="0" autoPict="0" altText="">
                <anchor>
                  <from>
                    <xdr:col>1</xdr:col>
                    <xdr:colOff>38100</xdr:colOff>
                    <xdr:row>17</xdr:row>
                    <xdr:rowOff>9525</xdr:rowOff>
                  </from>
                  <to>
                    <xdr:col>1</xdr:col>
                    <xdr:colOff>257175</xdr:colOff>
                    <xdr:row>18</xdr:row>
                    <xdr:rowOff>0</xdr:rowOff>
                  </to>
                </anchor>
              </controlPr>
            </control>
          </mc:Choice>
        </mc:AlternateContent>
        <mc:AlternateContent xmlns:mc="http://schemas.openxmlformats.org/markup-compatibility/2006">
          <mc:Choice Requires="x14">
            <control shapeId="2067" r:id="rId20" name="Check Box 19">
              <controlPr defaultSize="0" autoFill="0" autoLine="0" autoPict="0" altText="">
                <anchor>
                  <from>
                    <xdr:col>0</xdr:col>
                    <xdr:colOff>38100</xdr:colOff>
                    <xdr:row>18</xdr:row>
                    <xdr:rowOff>9525</xdr:rowOff>
                  </from>
                  <to>
                    <xdr:col>0</xdr:col>
                    <xdr:colOff>257175</xdr:colOff>
                    <xdr:row>19</xdr:row>
                    <xdr:rowOff>0</xdr:rowOff>
                  </to>
                </anchor>
              </controlPr>
            </control>
          </mc:Choice>
        </mc:AlternateContent>
        <mc:AlternateContent xmlns:mc="http://schemas.openxmlformats.org/markup-compatibility/2006">
          <mc:Choice Requires="x14">
            <control shapeId="2068" r:id="rId21" name="Check Box 20">
              <controlPr defaultSize="0" autoFill="0" autoLine="0" autoPict="0" altText="">
                <anchor>
                  <from>
                    <xdr:col>1</xdr:col>
                    <xdr:colOff>38100</xdr:colOff>
                    <xdr:row>18</xdr:row>
                    <xdr:rowOff>9525</xdr:rowOff>
                  </from>
                  <to>
                    <xdr:col>1</xdr:col>
                    <xdr:colOff>257175</xdr:colOff>
                    <xdr:row>19</xdr:row>
                    <xdr:rowOff>0</xdr:rowOff>
                  </to>
                </anchor>
              </controlPr>
            </control>
          </mc:Choice>
        </mc:AlternateContent>
        <mc:AlternateContent xmlns:mc="http://schemas.openxmlformats.org/markup-compatibility/2006">
          <mc:Choice Requires="x14">
            <control shapeId="2069" r:id="rId22" name="Check Box 21">
              <controlPr defaultSize="0" autoFill="0" autoLine="0" autoPict="0" altText="">
                <anchor>
                  <from>
                    <xdr:col>0</xdr:col>
                    <xdr:colOff>38100</xdr:colOff>
                    <xdr:row>19</xdr:row>
                    <xdr:rowOff>9525</xdr:rowOff>
                  </from>
                  <to>
                    <xdr:col>0</xdr:col>
                    <xdr:colOff>257175</xdr:colOff>
                    <xdr:row>20</xdr:row>
                    <xdr:rowOff>0</xdr:rowOff>
                  </to>
                </anchor>
              </controlPr>
            </control>
          </mc:Choice>
        </mc:AlternateContent>
        <mc:AlternateContent xmlns:mc="http://schemas.openxmlformats.org/markup-compatibility/2006">
          <mc:Choice Requires="x14">
            <control shapeId="2070" r:id="rId23" name="Check Box 22">
              <controlPr defaultSize="0" autoFill="0" autoLine="0" autoPict="0" altText="">
                <anchor>
                  <from>
                    <xdr:col>1</xdr:col>
                    <xdr:colOff>38100</xdr:colOff>
                    <xdr:row>19</xdr:row>
                    <xdr:rowOff>9525</xdr:rowOff>
                  </from>
                  <to>
                    <xdr:col>1</xdr:col>
                    <xdr:colOff>257175</xdr:colOff>
                    <xdr:row>20</xdr:row>
                    <xdr:rowOff>0</xdr:rowOff>
                  </to>
                </anchor>
              </controlPr>
            </control>
          </mc:Choice>
        </mc:AlternateContent>
        <mc:AlternateContent xmlns:mc="http://schemas.openxmlformats.org/markup-compatibility/2006">
          <mc:Choice Requires="x14">
            <control shapeId="2071" r:id="rId24" name="Check Box 23">
              <controlPr defaultSize="0" autoFill="0" autoLine="0" autoPict="0" altText="">
                <anchor>
                  <from>
                    <xdr:col>0</xdr:col>
                    <xdr:colOff>38100</xdr:colOff>
                    <xdr:row>20</xdr:row>
                    <xdr:rowOff>9525</xdr:rowOff>
                  </from>
                  <to>
                    <xdr:col>0</xdr:col>
                    <xdr:colOff>257175</xdr:colOff>
                    <xdr:row>21</xdr:row>
                    <xdr:rowOff>0</xdr:rowOff>
                  </to>
                </anchor>
              </controlPr>
            </control>
          </mc:Choice>
        </mc:AlternateContent>
        <mc:AlternateContent xmlns:mc="http://schemas.openxmlformats.org/markup-compatibility/2006">
          <mc:Choice Requires="x14">
            <control shapeId="2073" r:id="rId25" name="Check Box 25">
              <controlPr defaultSize="0" autoFill="0" autoLine="0" autoPict="0" altText="">
                <anchor>
                  <from>
                    <xdr:col>1</xdr:col>
                    <xdr:colOff>38100</xdr:colOff>
                    <xdr:row>20</xdr:row>
                    <xdr:rowOff>9525</xdr:rowOff>
                  </from>
                  <to>
                    <xdr:col>1</xdr:col>
                    <xdr:colOff>257175</xdr:colOff>
                    <xdr:row>21</xdr:row>
                    <xdr:rowOff>0</xdr:rowOff>
                  </to>
                </anchor>
              </controlPr>
            </control>
          </mc:Choice>
        </mc:AlternateContent>
        <mc:AlternateContent xmlns:mc="http://schemas.openxmlformats.org/markup-compatibility/2006">
          <mc:Choice Requires="x14">
            <control shapeId="2074" r:id="rId26" name="Check Box 26">
              <controlPr defaultSize="0" autoFill="0" autoLine="0" autoPict="0" altText="">
                <anchor>
                  <from>
                    <xdr:col>0</xdr:col>
                    <xdr:colOff>38100</xdr:colOff>
                    <xdr:row>21</xdr:row>
                    <xdr:rowOff>9525</xdr:rowOff>
                  </from>
                  <to>
                    <xdr:col>0</xdr:col>
                    <xdr:colOff>257175</xdr:colOff>
                    <xdr:row>22</xdr:row>
                    <xdr:rowOff>0</xdr:rowOff>
                  </to>
                </anchor>
              </controlPr>
            </control>
          </mc:Choice>
        </mc:AlternateContent>
        <mc:AlternateContent xmlns:mc="http://schemas.openxmlformats.org/markup-compatibility/2006">
          <mc:Choice Requires="x14">
            <control shapeId="2075" r:id="rId27" name="Check Box 27">
              <controlPr defaultSize="0" autoFill="0" autoLine="0" autoPict="0" altText="">
                <anchor>
                  <from>
                    <xdr:col>1</xdr:col>
                    <xdr:colOff>38100</xdr:colOff>
                    <xdr:row>21</xdr:row>
                    <xdr:rowOff>9525</xdr:rowOff>
                  </from>
                  <to>
                    <xdr:col>1</xdr:col>
                    <xdr:colOff>257175</xdr:colOff>
                    <xdr:row>22</xdr:row>
                    <xdr:rowOff>0</xdr:rowOff>
                  </to>
                </anchor>
              </controlPr>
            </control>
          </mc:Choice>
        </mc:AlternateContent>
        <mc:AlternateContent xmlns:mc="http://schemas.openxmlformats.org/markup-compatibility/2006">
          <mc:Choice Requires="x14">
            <control shapeId="2076" r:id="rId28" name="Check Box 28">
              <controlPr defaultSize="0" autoFill="0" autoLine="0" autoPict="0" altText="">
                <anchor>
                  <from>
                    <xdr:col>0</xdr:col>
                    <xdr:colOff>38100</xdr:colOff>
                    <xdr:row>22</xdr:row>
                    <xdr:rowOff>9525</xdr:rowOff>
                  </from>
                  <to>
                    <xdr:col>0</xdr:col>
                    <xdr:colOff>257175</xdr:colOff>
                    <xdr:row>23</xdr:row>
                    <xdr:rowOff>0</xdr:rowOff>
                  </to>
                </anchor>
              </controlPr>
            </control>
          </mc:Choice>
        </mc:AlternateContent>
        <mc:AlternateContent xmlns:mc="http://schemas.openxmlformats.org/markup-compatibility/2006">
          <mc:Choice Requires="x14">
            <control shapeId="2077" r:id="rId29" name="Check Box 29">
              <controlPr defaultSize="0" autoFill="0" autoLine="0" autoPict="0" altText="">
                <anchor>
                  <from>
                    <xdr:col>1</xdr:col>
                    <xdr:colOff>38100</xdr:colOff>
                    <xdr:row>22</xdr:row>
                    <xdr:rowOff>9525</xdr:rowOff>
                  </from>
                  <to>
                    <xdr:col>1</xdr:col>
                    <xdr:colOff>257175</xdr:colOff>
                    <xdr:row>23</xdr:row>
                    <xdr:rowOff>0</xdr:rowOff>
                  </to>
                </anchor>
              </controlPr>
            </control>
          </mc:Choice>
        </mc:AlternateContent>
        <mc:AlternateContent xmlns:mc="http://schemas.openxmlformats.org/markup-compatibility/2006">
          <mc:Choice Requires="x14">
            <control shapeId="2078" r:id="rId30" name="Check Box 30">
              <controlPr defaultSize="0" autoFill="0" autoLine="0" autoPict="0" altText="">
                <anchor>
                  <from>
                    <xdr:col>0</xdr:col>
                    <xdr:colOff>38100</xdr:colOff>
                    <xdr:row>23</xdr:row>
                    <xdr:rowOff>9525</xdr:rowOff>
                  </from>
                  <to>
                    <xdr:col>0</xdr:col>
                    <xdr:colOff>257175</xdr:colOff>
                    <xdr:row>24</xdr:row>
                    <xdr:rowOff>0</xdr:rowOff>
                  </to>
                </anchor>
              </controlPr>
            </control>
          </mc:Choice>
        </mc:AlternateContent>
        <mc:AlternateContent xmlns:mc="http://schemas.openxmlformats.org/markup-compatibility/2006">
          <mc:Choice Requires="x14">
            <control shapeId="2079" r:id="rId31" name="Check Box 31">
              <controlPr defaultSize="0" autoFill="0" autoLine="0" autoPict="0" altText="">
                <anchor>
                  <from>
                    <xdr:col>1</xdr:col>
                    <xdr:colOff>38100</xdr:colOff>
                    <xdr:row>23</xdr:row>
                    <xdr:rowOff>9525</xdr:rowOff>
                  </from>
                  <to>
                    <xdr:col>1</xdr:col>
                    <xdr:colOff>257175</xdr:colOff>
                    <xdr:row>24</xdr:row>
                    <xdr:rowOff>0</xdr:rowOff>
                  </to>
                </anchor>
              </controlPr>
            </control>
          </mc:Choice>
        </mc:AlternateContent>
        <mc:AlternateContent xmlns:mc="http://schemas.openxmlformats.org/markup-compatibility/2006">
          <mc:Choice Requires="x14">
            <control shapeId="2080" r:id="rId32" name="Check Box 32">
              <controlPr defaultSize="0" autoFill="0" autoLine="0" autoPict="0" altText="">
                <anchor>
                  <from>
                    <xdr:col>0</xdr:col>
                    <xdr:colOff>38100</xdr:colOff>
                    <xdr:row>24</xdr:row>
                    <xdr:rowOff>9525</xdr:rowOff>
                  </from>
                  <to>
                    <xdr:col>0</xdr:col>
                    <xdr:colOff>257175</xdr:colOff>
                    <xdr:row>25</xdr:row>
                    <xdr:rowOff>0</xdr:rowOff>
                  </to>
                </anchor>
              </controlPr>
            </control>
          </mc:Choice>
        </mc:AlternateContent>
        <mc:AlternateContent xmlns:mc="http://schemas.openxmlformats.org/markup-compatibility/2006">
          <mc:Choice Requires="x14">
            <control shapeId="2081" r:id="rId33" name="Check Box 33">
              <controlPr defaultSize="0" autoFill="0" autoLine="0" autoPict="0" altText="">
                <anchor>
                  <from>
                    <xdr:col>1</xdr:col>
                    <xdr:colOff>38100</xdr:colOff>
                    <xdr:row>24</xdr:row>
                    <xdr:rowOff>9525</xdr:rowOff>
                  </from>
                  <to>
                    <xdr:col>1</xdr:col>
                    <xdr:colOff>257175</xdr:colOff>
                    <xdr:row>25</xdr:row>
                    <xdr:rowOff>0</xdr:rowOff>
                  </to>
                </anchor>
              </controlPr>
            </control>
          </mc:Choice>
        </mc:AlternateContent>
        <mc:AlternateContent xmlns:mc="http://schemas.openxmlformats.org/markup-compatibility/2006">
          <mc:Choice Requires="x14">
            <control shapeId="2082" r:id="rId34" name="Check Box 34">
              <controlPr defaultSize="0" autoFill="0" autoLine="0" autoPict="0" altText="">
                <anchor>
                  <from>
                    <xdr:col>0</xdr:col>
                    <xdr:colOff>38100</xdr:colOff>
                    <xdr:row>25</xdr:row>
                    <xdr:rowOff>9525</xdr:rowOff>
                  </from>
                  <to>
                    <xdr:col>0</xdr:col>
                    <xdr:colOff>257175</xdr:colOff>
                    <xdr:row>26</xdr:row>
                    <xdr:rowOff>0</xdr:rowOff>
                  </to>
                </anchor>
              </controlPr>
            </control>
          </mc:Choice>
        </mc:AlternateContent>
        <mc:AlternateContent xmlns:mc="http://schemas.openxmlformats.org/markup-compatibility/2006">
          <mc:Choice Requires="x14">
            <control shapeId="2083" r:id="rId35" name="Check Box 35">
              <controlPr defaultSize="0" autoFill="0" autoLine="0" autoPict="0" altText="">
                <anchor>
                  <from>
                    <xdr:col>1</xdr:col>
                    <xdr:colOff>38100</xdr:colOff>
                    <xdr:row>25</xdr:row>
                    <xdr:rowOff>9525</xdr:rowOff>
                  </from>
                  <to>
                    <xdr:col>1</xdr:col>
                    <xdr:colOff>257175</xdr:colOff>
                    <xdr:row>26</xdr:row>
                    <xdr:rowOff>0</xdr:rowOff>
                  </to>
                </anchor>
              </controlPr>
            </control>
          </mc:Choice>
        </mc:AlternateContent>
        <mc:AlternateContent xmlns:mc="http://schemas.openxmlformats.org/markup-compatibility/2006">
          <mc:Choice Requires="x14">
            <control shapeId="2085" r:id="rId36" name="Check Box 37">
              <controlPr defaultSize="0" autoFill="0" autoLine="0" autoPict="0" altText="">
                <anchor>
                  <from>
                    <xdr:col>0</xdr:col>
                    <xdr:colOff>38100</xdr:colOff>
                    <xdr:row>26</xdr:row>
                    <xdr:rowOff>9525</xdr:rowOff>
                  </from>
                  <to>
                    <xdr:col>0</xdr:col>
                    <xdr:colOff>257175</xdr:colOff>
                    <xdr:row>27</xdr:row>
                    <xdr:rowOff>0</xdr:rowOff>
                  </to>
                </anchor>
              </controlPr>
            </control>
          </mc:Choice>
        </mc:AlternateContent>
        <mc:AlternateContent xmlns:mc="http://schemas.openxmlformats.org/markup-compatibility/2006">
          <mc:Choice Requires="x14">
            <control shapeId="2086" r:id="rId37" name="Check Box 38">
              <controlPr defaultSize="0" autoFill="0" autoLine="0" autoPict="0" altText="">
                <anchor>
                  <from>
                    <xdr:col>1</xdr:col>
                    <xdr:colOff>38100</xdr:colOff>
                    <xdr:row>26</xdr:row>
                    <xdr:rowOff>9525</xdr:rowOff>
                  </from>
                  <to>
                    <xdr:col>1</xdr:col>
                    <xdr:colOff>257175</xdr:colOff>
                    <xdr:row>27</xdr:row>
                    <xdr:rowOff>0</xdr:rowOff>
                  </to>
                </anchor>
              </controlPr>
            </control>
          </mc:Choice>
        </mc:AlternateContent>
        <mc:AlternateContent xmlns:mc="http://schemas.openxmlformats.org/markup-compatibility/2006">
          <mc:Choice Requires="x14">
            <control shapeId="2088" r:id="rId38" name="Check Box 40">
              <controlPr defaultSize="0" autoFill="0" autoLine="0" autoPict="0" altText="">
                <anchor>
                  <from>
                    <xdr:col>0</xdr:col>
                    <xdr:colOff>38100</xdr:colOff>
                    <xdr:row>27</xdr:row>
                    <xdr:rowOff>9525</xdr:rowOff>
                  </from>
                  <to>
                    <xdr:col>0</xdr:col>
                    <xdr:colOff>257175</xdr:colOff>
                    <xdr:row>28</xdr:row>
                    <xdr:rowOff>0</xdr:rowOff>
                  </to>
                </anchor>
              </controlPr>
            </control>
          </mc:Choice>
        </mc:AlternateContent>
        <mc:AlternateContent xmlns:mc="http://schemas.openxmlformats.org/markup-compatibility/2006">
          <mc:Choice Requires="x14">
            <control shapeId="2089" r:id="rId39" name="Check Box 41">
              <controlPr defaultSize="0" autoFill="0" autoLine="0" autoPict="0" altText="">
                <anchor>
                  <from>
                    <xdr:col>1</xdr:col>
                    <xdr:colOff>38100</xdr:colOff>
                    <xdr:row>27</xdr:row>
                    <xdr:rowOff>9525</xdr:rowOff>
                  </from>
                  <to>
                    <xdr:col>1</xdr:col>
                    <xdr:colOff>257175</xdr:colOff>
                    <xdr:row>28</xdr:row>
                    <xdr:rowOff>0</xdr:rowOff>
                  </to>
                </anchor>
              </controlPr>
            </control>
          </mc:Choice>
        </mc:AlternateContent>
        <mc:AlternateContent xmlns:mc="http://schemas.openxmlformats.org/markup-compatibility/2006">
          <mc:Choice Requires="x14">
            <control shapeId="2091" r:id="rId40" name="Check Box 43">
              <controlPr defaultSize="0" autoFill="0" autoLine="0" autoPict="0" altText="">
                <anchor>
                  <from>
                    <xdr:col>0</xdr:col>
                    <xdr:colOff>38100</xdr:colOff>
                    <xdr:row>28</xdr:row>
                    <xdr:rowOff>9525</xdr:rowOff>
                  </from>
                  <to>
                    <xdr:col>0</xdr:col>
                    <xdr:colOff>257175</xdr:colOff>
                    <xdr:row>29</xdr:row>
                    <xdr:rowOff>0</xdr:rowOff>
                  </to>
                </anchor>
              </controlPr>
            </control>
          </mc:Choice>
        </mc:AlternateContent>
        <mc:AlternateContent xmlns:mc="http://schemas.openxmlformats.org/markup-compatibility/2006">
          <mc:Choice Requires="x14">
            <control shapeId="2092" r:id="rId41" name="Check Box 44">
              <controlPr defaultSize="0" autoFill="0" autoLine="0" autoPict="0" altText="">
                <anchor>
                  <from>
                    <xdr:col>1</xdr:col>
                    <xdr:colOff>38100</xdr:colOff>
                    <xdr:row>28</xdr:row>
                    <xdr:rowOff>9525</xdr:rowOff>
                  </from>
                  <to>
                    <xdr:col>1</xdr:col>
                    <xdr:colOff>257175</xdr:colOff>
                    <xdr:row>29</xdr:row>
                    <xdr:rowOff>0</xdr:rowOff>
                  </to>
                </anchor>
              </controlPr>
            </control>
          </mc:Choice>
        </mc:AlternateContent>
        <mc:AlternateContent xmlns:mc="http://schemas.openxmlformats.org/markup-compatibility/2006">
          <mc:Choice Requires="x14">
            <control shapeId="2093" r:id="rId42" name="Check Box 45">
              <controlPr defaultSize="0" autoFill="0" autoLine="0" autoPict="0" altText="">
                <anchor>
                  <from>
                    <xdr:col>0</xdr:col>
                    <xdr:colOff>38100</xdr:colOff>
                    <xdr:row>29</xdr:row>
                    <xdr:rowOff>9525</xdr:rowOff>
                  </from>
                  <to>
                    <xdr:col>0</xdr:col>
                    <xdr:colOff>257175</xdr:colOff>
                    <xdr:row>30</xdr:row>
                    <xdr:rowOff>0</xdr:rowOff>
                  </to>
                </anchor>
              </controlPr>
            </control>
          </mc:Choice>
        </mc:AlternateContent>
        <mc:AlternateContent xmlns:mc="http://schemas.openxmlformats.org/markup-compatibility/2006">
          <mc:Choice Requires="x14">
            <control shapeId="2095" r:id="rId43" name="Check Box 47">
              <controlPr defaultSize="0" autoFill="0" autoLine="0" autoPict="0" altText="">
                <anchor>
                  <from>
                    <xdr:col>1</xdr:col>
                    <xdr:colOff>38100</xdr:colOff>
                    <xdr:row>29</xdr:row>
                    <xdr:rowOff>9525</xdr:rowOff>
                  </from>
                  <to>
                    <xdr:col>1</xdr:col>
                    <xdr:colOff>257175</xdr:colOff>
                    <xdr:row>30</xdr:row>
                    <xdr:rowOff>0</xdr:rowOff>
                  </to>
                </anchor>
              </controlPr>
            </control>
          </mc:Choice>
        </mc:AlternateContent>
        <mc:AlternateContent xmlns:mc="http://schemas.openxmlformats.org/markup-compatibility/2006">
          <mc:Choice Requires="x14">
            <control shapeId="2096" r:id="rId44" name="Check Box 48">
              <controlPr defaultSize="0" autoFill="0" autoLine="0" autoPict="0" altText="">
                <anchor>
                  <from>
                    <xdr:col>0</xdr:col>
                    <xdr:colOff>38100</xdr:colOff>
                    <xdr:row>30</xdr:row>
                    <xdr:rowOff>9525</xdr:rowOff>
                  </from>
                  <to>
                    <xdr:col>0</xdr:col>
                    <xdr:colOff>257175</xdr:colOff>
                    <xdr:row>31</xdr:row>
                    <xdr:rowOff>0</xdr:rowOff>
                  </to>
                </anchor>
              </controlPr>
            </control>
          </mc:Choice>
        </mc:AlternateContent>
        <mc:AlternateContent xmlns:mc="http://schemas.openxmlformats.org/markup-compatibility/2006">
          <mc:Choice Requires="x14">
            <control shapeId="2097" r:id="rId45" name="Check Box 49">
              <controlPr defaultSize="0" autoFill="0" autoLine="0" autoPict="0" altText="">
                <anchor>
                  <from>
                    <xdr:col>1</xdr:col>
                    <xdr:colOff>38100</xdr:colOff>
                    <xdr:row>30</xdr:row>
                    <xdr:rowOff>9525</xdr:rowOff>
                  </from>
                  <to>
                    <xdr:col>1</xdr:col>
                    <xdr:colOff>257175</xdr:colOff>
                    <xdr:row>31</xdr:row>
                    <xdr:rowOff>0</xdr:rowOff>
                  </to>
                </anchor>
              </controlPr>
            </control>
          </mc:Choice>
        </mc:AlternateContent>
        <mc:AlternateContent xmlns:mc="http://schemas.openxmlformats.org/markup-compatibility/2006">
          <mc:Choice Requires="x14">
            <control shapeId="2098" r:id="rId46" name="Check Box 50">
              <controlPr defaultSize="0" autoFill="0" autoLine="0" autoPict="0" altText="">
                <anchor>
                  <from>
                    <xdr:col>0</xdr:col>
                    <xdr:colOff>38100</xdr:colOff>
                    <xdr:row>31</xdr:row>
                    <xdr:rowOff>9525</xdr:rowOff>
                  </from>
                  <to>
                    <xdr:col>0</xdr:col>
                    <xdr:colOff>257175</xdr:colOff>
                    <xdr:row>32</xdr:row>
                    <xdr:rowOff>0</xdr:rowOff>
                  </to>
                </anchor>
              </controlPr>
            </control>
          </mc:Choice>
        </mc:AlternateContent>
        <mc:AlternateContent xmlns:mc="http://schemas.openxmlformats.org/markup-compatibility/2006">
          <mc:Choice Requires="x14">
            <control shapeId="2099" r:id="rId47" name="Check Box 51">
              <controlPr defaultSize="0" autoFill="0" autoLine="0" autoPict="0" altText="">
                <anchor>
                  <from>
                    <xdr:col>1</xdr:col>
                    <xdr:colOff>38100</xdr:colOff>
                    <xdr:row>31</xdr:row>
                    <xdr:rowOff>9525</xdr:rowOff>
                  </from>
                  <to>
                    <xdr:col>1</xdr:col>
                    <xdr:colOff>257175</xdr:colOff>
                    <xdr:row>32</xdr:row>
                    <xdr:rowOff>0</xdr:rowOff>
                  </to>
                </anchor>
              </controlPr>
            </control>
          </mc:Choice>
        </mc:AlternateContent>
        <mc:AlternateContent xmlns:mc="http://schemas.openxmlformats.org/markup-compatibility/2006">
          <mc:Choice Requires="x14">
            <control shapeId="2100" r:id="rId48" name="Check Box 52">
              <controlPr defaultSize="0" autoFill="0" autoLine="0" autoPict="0" altText="">
                <anchor>
                  <from>
                    <xdr:col>0</xdr:col>
                    <xdr:colOff>38100</xdr:colOff>
                    <xdr:row>32</xdr:row>
                    <xdr:rowOff>9525</xdr:rowOff>
                  </from>
                  <to>
                    <xdr:col>0</xdr:col>
                    <xdr:colOff>257175</xdr:colOff>
                    <xdr:row>33</xdr:row>
                    <xdr:rowOff>0</xdr:rowOff>
                  </to>
                </anchor>
              </controlPr>
            </control>
          </mc:Choice>
        </mc:AlternateContent>
        <mc:AlternateContent xmlns:mc="http://schemas.openxmlformats.org/markup-compatibility/2006">
          <mc:Choice Requires="x14">
            <control shapeId="2101" r:id="rId49" name="Check Box 53">
              <controlPr defaultSize="0" autoFill="0" autoLine="0" autoPict="0" altText="">
                <anchor>
                  <from>
                    <xdr:col>1</xdr:col>
                    <xdr:colOff>38100</xdr:colOff>
                    <xdr:row>32</xdr:row>
                    <xdr:rowOff>9525</xdr:rowOff>
                  </from>
                  <to>
                    <xdr:col>1</xdr:col>
                    <xdr:colOff>257175</xdr:colOff>
                    <xdr:row>33</xdr:row>
                    <xdr:rowOff>0</xdr:rowOff>
                  </to>
                </anchor>
              </controlPr>
            </control>
          </mc:Choice>
        </mc:AlternateContent>
        <mc:AlternateContent xmlns:mc="http://schemas.openxmlformats.org/markup-compatibility/2006">
          <mc:Choice Requires="x14">
            <control shapeId="2103" r:id="rId50" name="Check Box 55">
              <controlPr defaultSize="0" autoFill="0" autoLine="0" autoPict="0" altText="">
                <anchor>
                  <from>
                    <xdr:col>0</xdr:col>
                    <xdr:colOff>38100</xdr:colOff>
                    <xdr:row>33</xdr:row>
                    <xdr:rowOff>9525</xdr:rowOff>
                  </from>
                  <to>
                    <xdr:col>0</xdr:col>
                    <xdr:colOff>257175</xdr:colOff>
                    <xdr:row>34</xdr:row>
                    <xdr:rowOff>0</xdr:rowOff>
                  </to>
                </anchor>
              </controlPr>
            </control>
          </mc:Choice>
        </mc:AlternateContent>
        <mc:AlternateContent xmlns:mc="http://schemas.openxmlformats.org/markup-compatibility/2006">
          <mc:Choice Requires="x14">
            <control shapeId="2104" r:id="rId51" name="Check Box 56">
              <controlPr defaultSize="0" autoFill="0" autoLine="0" autoPict="0" altText="">
                <anchor>
                  <from>
                    <xdr:col>1</xdr:col>
                    <xdr:colOff>38100</xdr:colOff>
                    <xdr:row>33</xdr:row>
                    <xdr:rowOff>9525</xdr:rowOff>
                  </from>
                  <to>
                    <xdr:col>1</xdr:col>
                    <xdr:colOff>257175</xdr:colOff>
                    <xdr:row>34</xdr:row>
                    <xdr:rowOff>0</xdr:rowOff>
                  </to>
                </anchor>
              </controlPr>
            </control>
          </mc:Choice>
        </mc:AlternateContent>
        <mc:AlternateContent xmlns:mc="http://schemas.openxmlformats.org/markup-compatibility/2006">
          <mc:Choice Requires="x14">
            <control shapeId="2105" r:id="rId52" name="Check Box 57">
              <controlPr defaultSize="0" autoFill="0" autoLine="0" autoPict="0" altText="">
                <anchor>
                  <from>
                    <xdr:col>0</xdr:col>
                    <xdr:colOff>38100</xdr:colOff>
                    <xdr:row>34</xdr:row>
                    <xdr:rowOff>9525</xdr:rowOff>
                  </from>
                  <to>
                    <xdr:col>0</xdr:col>
                    <xdr:colOff>257175</xdr:colOff>
                    <xdr:row>35</xdr:row>
                    <xdr:rowOff>0</xdr:rowOff>
                  </to>
                </anchor>
              </controlPr>
            </control>
          </mc:Choice>
        </mc:AlternateContent>
        <mc:AlternateContent xmlns:mc="http://schemas.openxmlformats.org/markup-compatibility/2006">
          <mc:Choice Requires="x14">
            <control shapeId="2106" r:id="rId53" name="Check Box 58">
              <controlPr defaultSize="0" autoFill="0" autoLine="0" autoPict="0" altText="">
                <anchor>
                  <from>
                    <xdr:col>1</xdr:col>
                    <xdr:colOff>38100</xdr:colOff>
                    <xdr:row>34</xdr:row>
                    <xdr:rowOff>9525</xdr:rowOff>
                  </from>
                  <to>
                    <xdr:col>1</xdr:col>
                    <xdr:colOff>257175</xdr:colOff>
                    <xdr:row>35</xdr:row>
                    <xdr:rowOff>0</xdr:rowOff>
                  </to>
                </anchor>
              </controlPr>
            </control>
          </mc:Choice>
        </mc:AlternateContent>
        <mc:AlternateContent xmlns:mc="http://schemas.openxmlformats.org/markup-compatibility/2006">
          <mc:Choice Requires="x14">
            <control shapeId="2107" r:id="rId54" name="Check Box 59">
              <controlPr defaultSize="0" autoFill="0" autoLine="0" autoPict="0" altText="">
                <anchor>
                  <from>
                    <xdr:col>0</xdr:col>
                    <xdr:colOff>38100</xdr:colOff>
                    <xdr:row>35</xdr:row>
                    <xdr:rowOff>9525</xdr:rowOff>
                  </from>
                  <to>
                    <xdr:col>0</xdr:col>
                    <xdr:colOff>257175</xdr:colOff>
                    <xdr:row>36</xdr:row>
                    <xdr:rowOff>0</xdr:rowOff>
                  </to>
                </anchor>
              </controlPr>
            </control>
          </mc:Choice>
        </mc:AlternateContent>
        <mc:AlternateContent xmlns:mc="http://schemas.openxmlformats.org/markup-compatibility/2006">
          <mc:Choice Requires="x14">
            <control shapeId="2108" r:id="rId55" name="Check Box 60">
              <controlPr defaultSize="0" autoFill="0" autoLine="0" autoPict="0" altText="">
                <anchor>
                  <from>
                    <xdr:col>1</xdr:col>
                    <xdr:colOff>38100</xdr:colOff>
                    <xdr:row>35</xdr:row>
                    <xdr:rowOff>9525</xdr:rowOff>
                  </from>
                  <to>
                    <xdr:col>1</xdr:col>
                    <xdr:colOff>257175</xdr:colOff>
                    <xdr:row>36</xdr:row>
                    <xdr:rowOff>0</xdr:rowOff>
                  </to>
                </anchor>
              </controlPr>
            </control>
          </mc:Choice>
        </mc:AlternateContent>
        <mc:AlternateContent xmlns:mc="http://schemas.openxmlformats.org/markup-compatibility/2006">
          <mc:Choice Requires="x14">
            <control shapeId="2110" r:id="rId56" name="Check Box 62">
              <controlPr defaultSize="0" autoFill="0" autoLine="0" autoPict="0" altText="">
                <anchor>
                  <from>
                    <xdr:col>0</xdr:col>
                    <xdr:colOff>38100</xdr:colOff>
                    <xdr:row>48</xdr:row>
                    <xdr:rowOff>9525</xdr:rowOff>
                  </from>
                  <to>
                    <xdr:col>0</xdr:col>
                    <xdr:colOff>257175</xdr:colOff>
                    <xdr:row>49</xdr:row>
                    <xdr:rowOff>0</xdr:rowOff>
                  </to>
                </anchor>
              </controlPr>
            </control>
          </mc:Choice>
        </mc:AlternateContent>
        <mc:AlternateContent xmlns:mc="http://schemas.openxmlformats.org/markup-compatibility/2006">
          <mc:Choice Requires="x14">
            <control shapeId="2112" r:id="rId57" name="Check Box 64">
              <controlPr defaultSize="0" autoFill="0" autoLine="0" autoPict="0" altText="">
                <anchor>
                  <from>
                    <xdr:col>1</xdr:col>
                    <xdr:colOff>38100</xdr:colOff>
                    <xdr:row>48</xdr:row>
                    <xdr:rowOff>9525</xdr:rowOff>
                  </from>
                  <to>
                    <xdr:col>1</xdr:col>
                    <xdr:colOff>257175</xdr:colOff>
                    <xdr:row>49</xdr:row>
                    <xdr:rowOff>0</xdr:rowOff>
                  </to>
                </anchor>
              </controlPr>
            </control>
          </mc:Choice>
        </mc:AlternateContent>
        <mc:AlternateContent xmlns:mc="http://schemas.openxmlformats.org/markup-compatibility/2006">
          <mc:Choice Requires="x14">
            <control shapeId="2113" r:id="rId58" name="Check Box 65">
              <controlPr defaultSize="0" autoFill="0" autoLine="0" autoPict="0" altText="">
                <anchor>
                  <from>
                    <xdr:col>0</xdr:col>
                    <xdr:colOff>38100</xdr:colOff>
                    <xdr:row>49</xdr:row>
                    <xdr:rowOff>9525</xdr:rowOff>
                  </from>
                  <to>
                    <xdr:col>0</xdr:col>
                    <xdr:colOff>257175</xdr:colOff>
                    <xdr:row>50</xdr:row>
                    <xdr:rowOff>0</xdr:rowOff>
                  </to>
                </anchor>
              </controlPr>
            </control>
          </mc:Choice>
        </mc:AlternateContent>
        <mc:AlternateContent xmlns:mc="http://schemas.openxmlformats.org/markup-compatibility/2006">
          <mc:Choice Requires="x14">
            <control shapeId="2114" r:id="rId59" name="Check Box 66">
              <controlPr defaultSize="0" autoFill="0" autoLine="0" autoPict="0" altText="">
                <anchor>
                  <from>
                    <xdr:col>1</xdr:col>
                    <xdr:colOff>38100</xdr:colOff>
                    <xdr:row>49</xdr:row>
                    <xdr:rowOff>9525</xdr:rowOff>
                  </from>
                  <to>
                    <xdr:col>1</xdr:col>
                    <xdr:colOff>257175</xdr:colOff>
                    <xdr:row>50</xdr:row>
                    <xdr:rowOff>0</xdr:rowOff>
                  </to>
                </anchor>
              </controlPr>
            </control>
          </mc:Choice>
        </mc:AlternateContent>
        <mc:AlternateContent xmlns:mc="http://schemas.openxmlformats.org/markup-compatibility/2006">
          <mc:Choice Requires="x14">
            <control shapeId="2115" r:id="rId60" name="Check Box 67">
              <controlPr defaultSize="0" autoFill="0" autoLine="0" autoPict="0" altText="">
                <anchor>
                  <from>
                    <xdr:col>0</xdr:col>
                    <xdr:colOff>38100</xdr:colOff>
                    <xdr:row>50</xdr:row>
                    <xdr:rowOff>9525</xdr:rowOff>
                  </from>
                  <to>
                    <xdr:col>0</xdr:col>
                    <xdr:colOff>257175</xdr:colOff>
                    <xdr:row>51</xdr:row>
                    <xdr:rowOff>0</xdr:rowOff>
                  </to>
                </anchor>
              </controlPr>
            </control>
          </mc:Choice>
        </mc:AlternateContent>
        <mc:AlternateContent xmlns:mc="http://schemas.openxmlformats.org/markup-compatibility/2006">
          <mc:Choice Requires="x14">
            <control shapeId="2116" r:id="rId61" name="Check Box 68">
              <controlPr defaultSize="0" autoFill="0" autoLine="0" autoPict="0" altText="">
                <anchor>
                  <from>
                    <xdr:col>1</xdr:col>
                    <xdr:colOff>38100</xdr:colOff>
                    <xdr:row>50</xdr:row>
                    <xdr:rowOff>9525</xdr:rowOff>
                  </from>
                  <to>
                    <xdr:col>1</xdr:col>
                    <xdr:colOff>257175</xdr:colOff>
                    <xdr:row>51</xdr:row>
                    <xdr:rowOff>0</xdr:rowOff>
                  </to>
                </anchor>
              </controlPr>
            </control>
          </mc:Choice>
        </mc:AlternateContent>
        <mc:AlternateContent xmlns:mc="http://schemas.openxmlformats.org/markup-compatibility/2006">
          <mc:Choice Requires="x14">
            <control shapeId="2117" r:id="rId62" name="Check Box 69">
              <controlPr defaultSize="0" autoFill="0" autoLine="0" autoPict="0" altText="">
                <anchor>
                  <from>
                    <xdr:col>0</xdr:col>
                    <xdr:colOff>38100</xdr:colOff>
                    <xdr:row>51</xdr:row>
                    <xdr:rowOff>9525</xdr:rowOff>
                  </from>
                  <to>
                    <xdr:col>0</xdr:col>
                    <xdr:colOff>257175</xdr:colOff>
                    <xdr:row>52</xdr:row>
                    <xdr:rowOff>0</xdr:rowOff>
                  </to>
                </anchor>
              </controlPr>
            </control>
          </mc:Choice>
        </mc:AlternateContent>
        <mc:AlternateContent xmlns:mc="http://schemas.openxmlformats.org/markup-compatibility/2006">
          <mc:Choice Requires="x14">
            <control shapeId="2119" r:id="rId63" name="Check Box 71">
              <controlPr defaultSize="0" autoFill="0" autoLine="0" autoPict="0" altText="">
                <anchor>
                  <from>
                    <xdr:col>1</xdr:col>
                    <xdr:colOff>38100</xdr:colOff>
                    <xdr:row>51</xdr:row>
                    <xdr:rowOff>9525</xdr:rowOff>
                  </from>
                  <to>
                    <xdr:col>1</xdr:col>
                    <xdr:colOff>257175</xdr:colOff>
                    <xdr:row>52</xdr:row>
                    <xdr:rowOff>0</xdr:rowOff>
                  </to>
                </anchor>
              </controlPr>
            </control>
          </mc:Choice>
        </mc:AlternateContent>
        <mc:AlternateContent xmlns:mc="http://schemas.openxmlformats.org/markup-compatibility/2006">
          <mc:Choice Requires="x14">
            <control shapeId="2121" r:id="rId64" name="Check Box 73">
              <controlPr defaultSize="0" autoFill="0" autoLine="0" autoPict="0" altText="">
                <anchor>
                  <from>
                    <xdr:col>0</xdr:col>
                    <xdr:colOff>38100</xdr:colOff>
                    <xdr:row>52</xdr:row>
                    <xdr:rowOff>9525</xdr:rowOff>
                  </from>
                  <to>
                    <xdr:col>0</xdr:col>
                    <xdr:colOff>257175</xdr:colOff>
                    <xdr:row>53</xdr:row>
                    <xdr:rowOff>0</xdr:rowOff>
                  </to>
                </anchor>
              </controlPr>
            </control>
          </mc:Choice>
        </mc:AlternateContent>
        <mc:AlternateContent xmlns:mc="http://schemas.openxmlformats.org/markup-compatibility/2006">
          <mc:Choice Requires="x14">
            <control shapeId="2123" r:id="rId65" name="Check Box 75">
              <controlPr defaultSize="0" autoFill="0" autoLine="0" autoPict="0" altText="">
                <anchor>
                  <from>
                    <xdr:col>1</xdr:col>
                    <xdr:colOff>38100</xdr:colOff>
                    <xdr:row>52</xdr:row>
                    <xdr:rowOff>9525</xdr:rowOff>
                  </from>
                  <to>
                    <xdr:col>1</xdr:col>
                    <xdr:colOff>257175</xdr:colOff>
                    <xdr:row>53</xdr:row>
                    <xdr:rowOff>0</xdr:rowOff>
                  </to>
                </anchor>
              </controlPr>
            </control>
          </mc:Choice>
        </mc:AlternateContent>
        <mc:AlternateContent xmlns:mc="http://schemas.openxmlformats.org/markup-compatibility/2006">
          <mc:Choice Requires="x14">
            <control shapeId="2124" r:id="rId66" name="Check Box 76">
              <controlPr defaultSize="0" autoFill="0" autoLine="0" autoPict="0" altText="">
                <anchor>
                  <from>
                    <xdr:col>0</xdr:col>
                    <xdr:colOff>38100</xdr:colOff>
                    <xdr:row>53</xdr:row>
                    <xdr:rowOff>9525</xdr:rowOff>
                  </from>
                  <to>
                    <xdr:col>0</xdr:col>
                    <xdr:colOff>257175</xdr:colOff>
                    <xdr:row>54</xdr:row>
                    <xdr:rowOff>0</xdr:rowOff>
                  </to>
                </anchor>
              </controlPr>
            </control>
          </mc:Choice>
        </mc:AlternateContent>
        <mc:AlternateContent xmlns:mc="http://schemas.openxmlformats.org/markup-compatibility/2006">
          <mc:Choice Requires="x14">
            <control shapeId="2125" r:id="rId67" name="Check Box 77">
              <controlPr defaultSize="0" autoFill="0" autoLine="0" autoPict="0" altText="">
                <anchor>
                  <from>
                    <xdr:col>1</xdr:col>
                    <xdr:colOff>38100</xdr:colOff>
                    <xdr:row>53</xdr:row>
                    <xdr:rowOff>9525</xdr:rowOff>
                  </from>
                  <to>
                    <xdr:col>1</xdr:col>
                    <xdr:colOff>257175</xdr:colOff>
                    <xdr:row>54</xdr:row>
                    <xdr:rowOff>0</xdr:rowOff>
                  </to>
                </anchor>
              </controlPr>
            </control>
          </mc:Choice>
        </mc:AlternateContent>
        <mc:AlternateContent xmlns:mc="http://schemas.openxmlformats.org/markup-compatibility/2006">
          <mc:Choice Requires="x14">
            <control shapeId="2126" r:id="rId68" name="Check Box 78">
              <controlPr defaultSize="0" autoFill="0" autoLine="0" autoPict="0" altText="">
                <anchor>
                  <from>
                    <xdr:col>0</xdr:col>
                    <xdr:colOff>38100</xdr:colOff>
                    <xdr:row>54</xdr:row>
                    <xdr:rowOff>9525</xdr:rowOff>
                  </from>
                  <to>
                    <xdr:col>0</xdr:col>
                    <xdr:colOff>257175</xdr:colOff>
                    <xdr:row>55</xdr:row>
                    <xdr:rowOff>0</xdr:rowOff>
                  </to>
                </anchor>
              </controlPr>
            </control>
          </mc:Choice>
        </mc:AlternateContent>
        <mc:AlternateContent xmlns:mc="http://schemas.openxmlformats.org/markup-compatibility/2006">
          <mc:Choice Requires="x14">
            <control shapeId="2128" r:id="rId69" name="Check Box 80">
              <controlPr defaultSize="0" autoFill="0" autoLine="0" autoPict="0" altText="">
                <anchor>
                  <from>
                    <xdr:col>1</xdr:col>
                    <xdr:colOff>38100</xdr:colOff>
                    <xdr:row>54</xdr:row>
                    <xdr:rowOff>9525</xdr:rowOff>
                  </from>
                  <to>
                    <xdr:col>1</xdr:col>
                    <xdr:colOff>257175</xdr:colOff>
                    <xdr:row>55</xdr:row>
                    <xdr:rowOff>0</xdr:rowOff>
                  </to>
                </anchor>
              </controlPr>
            </control>
          </mc:Choice>
        </mc:AlternateContent>
        <mc:AlternateContent xmlns:mc="http://schemas.openxmlformats.org/markup-compatibility/2006">
          <mc:Choice Requires="x14">
            <control shapeId="2129" r:id="rId70" name="Check Box 81">
              <controlPr defaultSize="0" autoFill="0" autoLine="0" autoPict="0" altText="">
                <anchor>
                  <from>
                    <xdr:col>0</xdr:col>
                    <xdr:colOff>38100</xdr:colOff>
                    <xdr:row>55</xdr:row>
                    <xdr:rowOff>9525</xdr:rowOff>
                  </from>
                  <to>
                    <xdr:col>0</xdr:col>
                    <xdr:colOff>257175</xdr:colOff>
                    <xdr:row>56</xdr:row>
                    <xdr:rowOff>0</xdr:rowOff>
                  </to>
                </anchor>
              </controlPr>
            </control>
          </mc:Choice>
        </mc:AlternateContent>
        <mc:AlternateContent xmlns:mc="http://schemas.openxmlformats.org/markup-compatibility/2006">
          <mc:Choice Requires="x14">
            <control shapeId="2130" r:id="rId71" name="Check Box 82">
              <controlPr defaultSize="0" autoFill="0" autoLine="0" autoPict="0" altText="">
                <anchor>
                  <from>
                    <xdr:col>1</xdr:col>
                    <xdr:colOff>38100</xdr:colOff>
                    <xdr:row>55</xdr:row>
                    <xdr:rowOff>9525</xdr:rowOff>
                  </from>
                  <to>
                    <xdr:col>1</xdr:col>
                    <xdr:colOff>257175</xdr:colOff>
                    <xdr:row>56</xdr:row>
                    <xdr:rowOff>0</xdr:rowOff>
                  </to>
                </anchor>
              </controlPr>
            </control>
          </mc:Choice>
        </mc:AlternateContent>
        <mc:AlternateContent xmlns:mc="http://schemas.openxmlformats.org/markup-compatibility/2006">
          <mc:Choice Requires="x14">
            <control shapeId="2131" r:id="rId72" name="Check Box 83">
              <controlPr defaultSize="0" autoFill="0" autoLine="0" autoPict="0" altText="">
                <anchor>
                  <from>
                    <xdr:col>0</xdr:col>
                    <xdr:colOff>38100</xdr:colOff>
                    <xdr:row>56</xdr:row>
                    <xdr:rowOff>9525</xdr:rowOff>
                  </from>
                  <to>
                    <xdr:col>0</xdr:col>
                    <xdr:colOff>257175</xdr:colOff>
                    <xdr:row>57</xdr:row>
                    <xdr:rowOff>0</xdr:rowOff>
                  </to>
                </anchor>
              </controlPr>
            </control>
          </mc:Choice>
        </mc:AlternateContent>
        <mc:AlternateContent xmlns:mc="http://schemas.openxmlformats.org/markup-compatibility/2006">
          <mc:Choice Requires="x14">
            <control shapeId="2133" r:id="rId73" name="Check Box 85">
              <controlPr defaultSize="0" autoFill="0" autoLine="0" autoPict="0" altText="">
                <anchor>
                  <from>
                    <xdr:col>1</xdr:col>
                    <xdr:colOff>38100</xdr:colOff>
                    <xdr:row>56</xdr:row>
                    <xdr:rowOff>9525</xdr:rowOff>
                  </from>
                  <to>
                    <xdr:col>1</xdr:col>
                    <xdr:colOff>257175</xdr:colOff>
                    <xdr:row>57</xdr:row>
                    <xdr:rowOff>0</xdr:rowOff>
                  </to>
                </anchor>
              </controlPr>
            </control>
          </mc:Choice>
        </mc:AlternateContent>
        <mc:AlternateContent xmlns:mc="http://schemas.openxmlformats.org/markup-compatibility/2006">
          <mc:Choice Requires="x14">
            <control shapeId="2134" r:id="rId74" name="Check Box 86">
              <controlPr defaultSize="0" autoFill="0" autoLine="0" autoPict="0" altText="">
                <anchor>
                  <from>
                    <xdr:col>0</xdr:col>
                    <xdr:colOff>38100</xdr:colOff>
                    <xdr:row>57</xdr:row>
                    <xdr:rowOff>9525</xdr:rowOff>
                  </from>
                  <to>
                    <xdr:col>0</xdr:col>
                    <xdr:colOff>257175</xdr:colOff>
                    <xdr:row>58</xdr:row>
                    <xdr:rowOff>0</xdr:rowOff>
                  </to>
                </anchor>
              </controlPr>
            </control>
          </mc:Choice>
        </mc:AlternateContent>
        <mc:AlternateContent xmlns:mc="http://schemas.openxmlformats.org/markup-compatibility/2006">
          <mc:Choice Requires="x14">
            <control shapeId="2135" r:id="rId75" name="Check Box 87">
              <controlPr defaultSize="0" autoFill="0" autoLine="0" autoPict="0" altText="">
                <anchor>
                  <from>
                    <xdr:col>1</xdr:col>
                    <xdr:colOff>38100</xdr:colOff>
                    <xdr:row>57</xdr:row>
                    <xdr:rowOff>9525</xdr:rowOff>
                  </from>
                  <to>
                    <xdr:col>1</xdr:col>
                    <xdr:colOff>257175</xdr:colOff>
                    <xdr:row>58</xdr:row>
                    <xdr:rowOff>0</xdr:rowOff>
                  </to>
                </anchor>
              </controlPr>
            </control>
          </mc:Choice>
        </mc:AlternateContent>
        <mc:AlternateContent xmlns:mc="http://schemas.openxmlformats.org/markup-compatibility/2006">
          <mc:Choice Requires="x14">
            <control shapeId="2136" r:id="rId76" name="Check Box 88">
              <controlPr defaultSize="0" autoFill="0" autoLine="0" autoPict="0" altText="">
                <anchor>
                  <from>
                    <xdr:col>0</xdr:col>
                    <xdr:colOff>38100</xdr:colOff>
                    <xdr:row>58</xdr:row>
                    <xdr:rowOff>9525</xdr:rowOff>
                  </from>
                  <to>
                    <xdr:col>0</xdr:col>
                    <xdr:colOff>257175</xdr:colOff>
                    <xdr:row>59</xdr:row>
                    <xdr:rowOff>0</xdr:rowOff>
                  </to>
                </anchor>
              </controlPr>
            </control>
          </mc:Choice>
        </mc:AlternateContent>
        <mc:AlternateContent xmlns:mc="http://schemas.openxmlformats.org/markup-compatibility/2006">
          <mc:Choice Requires="x14">
            <control shapeId="2138" r:id="rId77" name="Check Box 90">
              <controlPr defaultSize="0" autoFill="0" autoLine="0" autoPict="0" altText="">
                <anchor>
                  <from>
                    <xdr:col>1</xdr:col>
                    <xdr:colOff>38100</xdr:colOff>
                    <xdr:row>58</xdr:row>
                    <xdr:rowOff>9525</xdr:rowOff>
                  </from>
                  <to>
                    <xdr:col>1</xdr:col>
                    <xdr:colOff>257175</xdr:colOff>
                    <xdr:row>59</xdr:row>
                    <xdr:rowOff>0</xdr:rowOff>
                  </to>
                </anchor>
              </controlPr>
            </control>
          </mc:Choice>
        </mc:AlternateContent>
        <mc:AlternateContent xmlns:mc="http://schemas.openxmlformats.org/markup-compatibility/2006">
          <mc:Choice Requires="x14">
            <control shapeId="2139" r:id="rId78" name="Check Box 91">
              <controlPr defaultSize="0" autoFill="0" autoLine="0" autoPict="0" altText="">
                <anchor>
                  <from>
                    <xdr:col>0</xdr:col>
                    <xdr:colOff>38100</xdr:colOff>
                    <xdr:row>59</xdr:row>
                    <xdr:rowOff>9525</xdr:rowOff>
                  </from>
                  <to>
                    <xdr:col>0</xdr:col>
                    <xdr:colOff>257175</xdr:colOff>
                    <xdr:row>60</xdr:row>
                    <xdr:rowOff>0</xdr:rowOff>
                  </to>
                </anchor>
              </controlPr>
            </control>
          </mc:Choice>
        </mc:AlternateContent>
        <mc:AlternateContent xmlns:mc="http://schemas.openxmlformats.org/markup-compatibility/2006">
          <mc:Choice Requires="x14">
            <control shapeId="2140" r:id="rId79" name="Check Box 92">
              <controlPr defaultSize="0" autoFill="0" autoLine="0" autoPict="0" altText="">
                <anchor>
                  <from>
                    <xdr:col>1</xdr:col>
                    <xdr:colOff>38100</xdr:colOff>
                    <xdr:row>59</xdr:row>
                    <xdr:rowOff>9525</xdr:rowOff>
                  </from>
                  <to>
                    <xdr:col>1</xdr:col>
                    <xdr:colOff>257175</xdr:colOff>
                    <xdr:row>60</xdr:row>
                    <xdr:rowOff>0</xdr:rowOff>
                  </to>
                </anchor>
              </controlPr>
            </control>
          </mc:Choice>
        </mc:AlternateContent>
        <mc:AlternateContent xmlns:mc="http://schemas.openxmlformats.org/markup-compatibility/2006">
          <mc:Choice Requires="x14">
            <control shapeId="2142" r:id="rId80" name="Check Box 94">
              <controlPr defaultSize="0" autoFill="0" autoLine="0" autoPict="0" altText="">
                <anchor>
                  <from>
                    <xdr:col>0</xdr:col>
                    <xdr:colOff>38100</xdr:colOff>
                    <xdr:row>60</xdr:row>
                    <xdr:rowOff>9525</xdr:rowOff>
                  </from>
                  <to>
                    <xdr:col>0</xdr:col>
                    <xdr:colOff>257175</xdr:colOff>
                    <xdr:row>61</xdr:row>
                    <xdr:rowOff>0</xdr:rowOff>
                  </to>
                </anchor>
              </controlPr>
            </control>
          </mc:Choice>
        </mc:AlternateContent>
        <mc:AlternateContent xmlns:mc="http://schemas.openxmlformats.org/markup-compatibility/2006">
          <mc:Choice Requires="x14">
            <control shapeId="2143" r:id="rId81" name="Check Box 95">
              <controlPr defaultSize="0" autoFill="0" autoLine="0" autoPict="0" altText="">
                <anchor>
                  <from>
                    <xdr:col>1</xdr:col>
                    <xdr:colOff>38100</xdr:colOff>
                    <xdr:row>60</xdr:row>
                    <xdr:rowOff>9525</xdr:rowOff>
                  </from>
                  <to>
                    <xdr:col>1</xdr:col>
                    <xdr:colOff>257175</xdr:colOff>
                    <xdr:row>61</xdr:row>
                    <xdr:rowOff>0</xdr:rowOff>
                  </to>
                </anchor>
              </controlPr>
            </control>
          </mc:Choice>
        </mc:AlternateContent>
        <mc:AlternateContent xmlns:mc="http://schemas.openxmlformats.org/markup-compatibility/2006">
          <mc:Choice Requires="x14">
            <control shapeId="2144" r:id="rId82" name="Check Box 96">
              <controlPr defaultSize="0" autoFill="0" autoLine="0" autoPict="0" altText="">
                <anchor>
                  <from>
                    <xdr:col>0</xdr:col>
                    <xdr:colOff>38100</xdr:colOff>
                    <xdr:row>61</xdr:row>
                    <xdr:rowOff>9525</xdr:rowOff>
                  </from>
                  <to>
                    <xdr:col>0</xdr:col>
                    <xdr:colOff>257175</xdr:colOff>
                    <xdr:row>62</xdr:row>
                    <xdr:rowOff>0</xdr:rowOff>
                  </to>
                </anchor>
              </controlPr>
            </control>
          </mc:Choice>
        </mc:AlternateContent>
        <mc:AlternateContent xmlns:mc="http://schemas.openxmlformats.org/markup-compatibility/2006">
          <mc:Choice Requires="x14">
            <control shapeId="2145" r:id="rId83" name="Check Box 97">
              <controlPr defaultSize="0" autoFill="0" autoLine="0" autoPict="0" altText="">
                <anchor>
                  <from>
                    <xdr:col>1</xdr:col>
                    <xdr:colOff>38100</xdr:colOff>
                    <xdr:row>61</xdr:row>
                    <xdr:rowOff>9525</xdr:rowOff>
                  </from>
                  <to>
                    <xdr:col>1</xdr:col>
                    <xdr:colOff>257175</xdr:colOff>
                    <xdr:row>62</xdr:row>
                    <xdr:rowOff>0</xdr:rowOff>
                  </to>
                </anchor>
              </controlPr>
            </control>
          </mc:Choice>
        </mc:AlternateContent>
        <mc:AlternateContent xmlns:mc="http://schemas.openxmlformats.org/markup-compatibility/2006">
          <mc:Choice Requires="x14">
            <control shapeId="2146" r:id="rId84" name="Check Box 98">
              <controlPr defaultSize="0" autoFill="0" autoLine="0" autoPict="0" altText="">
                <anchor>
                  <from>
                    <xdr:col>0</xdr:col>
                    <xdr:colOff>38100</xdr:colOff>
                    <xdr:row>62</xdr:row>
                    <xdr:rowOff>9525</xdr:rowOff>
                  </from>
                  <to>
                    <xdr:col>0</xdr:col>
                    <xdr:colOff>257175</xdr:colOff>
                    <xdr:row>63</xdr:row>
                    <xdr:rowOff>0</xdr:rowOff>
                  </to>
                </anchor>
              </controlPr>
            </control>
          </mc:Choice>
        </mc:AlternateContent>
        <mc:AlternateContent xmlns:mc="http://schemas.openxmlformats.org/markup-compatibility/2006">
          <mc:Choice Requires="x14">
            <control shapeId="2147" r:id="rId85" name="Check Box 99">
              <controlPr defaultSize="0" autoFill="0" autoLine="0" autoPict="0" altText="">
                <anchor>
                  <from>
                    <xdr:col>1</xdr:col>
                    <xdr:colOff>38100</xdr:colOff>
                    <xdr:row>62</xdr:row>
                    <xdr:rowOff>9525</xdr:rowOff>
                  </from>
                  <to>
                    <xdr:col>1</xdr:col>
                    <xdr:colOff>257175</xdr:colOff>
                    <xdr:row>63</xdr:row>
                    <xdr:rowOff>0</xdr:rowOff>
                  </to>
                </anchor>
              </controlPr>
            </control>
          </mc:Choice>
        </mc:AlternateContent>
        <mc:AlternateContent xmlns:mc="http://schemas.openxmlformats.org/markup-compatibility/2006">
          <mc:Choice Requires="x14">
            <control shapeId="2148" r:id="rId86" name="Check Box 100">
              <controlPr defaultSize="0" autoFill="0" autoLine="0" autoPict="0" altText="">
                <anchor>
                  <from>
                    <xdr:col>0</xdr:col>
                    <xdr:colOff>38100</xdr:colOff>
                    <xdr:row>63</xdr:row>
                    <xdr:rowOff>9525</xdr:rowOff>
                  </from>
                  <to>
                    <xdr:col>0</xdr:col>
                    <xdr:colOff>257175</xdr:colOff>
                    <xdr:row>64</xdr:row>
                    <xdr:rowOff>0</xdr:rowOff>
                  </to>
                </anchor>
              </controlPr>
            </control>
          </mc:Choice>
        </mc:AlternateContent>
        <mc:AlternateContent xmlns:mc="http://schemas.openxmlformats.org/markup-compatibility/2006">
          <mc:Choice Requires="x14">
            <control shapeId="2149" r:id="rId87" name="Check Box 101">
              <controlPr defaultSize="0" autoFill="0" autoLine="0" autoPict="0" altText="">
                <anchor>
                  <from>
                    <xdr:col>1</xdr:col>
                    <xdr:colOff>38100</xdr:colOff>
                    <xdr:row>63</xdr:row>
                    <xdr:rowOff>9525</xdr:rowOff>
                  </from>
                  <to>
                    <xdr:col>1</xdr:col>
                    <xdr:colOff>257175</xdr:colOff>
                    <xdr:row>64</xdr:row>
                    <xdr:rowOff>0</xdr:rowOff>
                  </to>
                </anchor>
              </controlPr>
            </control>
          </mc:Choice>
        </mc:AlternateContent>
        <mc:AlternateContent xmlns:mc="http://schemas.openxmlformats.org/markup-compatibility/2006">
          <mc:Choice Requires="x14">
            <control shapeId="2150" r:id="rId88" name="Check Box 102">
              <controlPr defaultSize="0" autoFill="0" autoLine="0" autoPict="0" altText="">
                <anchor>
                  <from>
                    <xdr:col>0</xdr:col>
                    <xdr:colOff>38100</xdr:colOff>
                    <xdr:row>64</xdr:row>
                    <xdr:rowOff>9525</xdr:rowOff>
                  </from>
                  <to>
                    <xdr:col>0</xdr:col>
                    <xdr:colOff>257175</xdr:colOff>
                    <xdr:row>65</xdr:row>
                    <xdr:rowOff>0</xdr:rowOff>
                  </to>
                </anchor>
              </controlPr>
            </control>
          </mc:Choice>
        </mc:AlternateContent>
        <mc:AlternateContent xmlns:mc="http://schemas.openxmlformats.org/markup-compatibility/2006">
          <mc:Choice Requires="x14">
            <control shapeId="2151" r:id="rId89" name="Check Box 103">
              <controlPr defaultSize="0" autoFill="0" autoLine="0" autoPict="0" altText="">
                <anchor>
                  <from>
                    <xdr:col>1</xdr:col>
                    <xdr:colOff>38100</xdr:colOff>
                    <xdr:row>64</xdr:row>
                    <xdr:rowOff>9525</xdr:rowOff>
                  </from>
                  <to>
                    <xdr:col>1</xdr:col>
                    <xdr:colOff>257175</xdr:colOff>
                    <xdr:row>65</xdr:row>
                    <xdr:rowOff>0</xdr:rowOff>
                  </to>
                </anchor>
              </controlPr>
            </control>
          </mc:Choice>
        </mc:AlternateContent>
        <mc:AlternateContent xmlns:mc="http://schemas.openxmlformats.org/markup-compatibility/2006">
          <mc:Choice Requires="x14">
            <control shapeId="2152" r:id="rId90" name="Check Box 104">
              <controlPr defaultSize="0" autoFill="0" autoLine="0" autoPict="0" altText="">
                <anchor>
                  <from>
                    <xdr:col>0</xdr:col>
                    <xdr:colOff>38100</xdr:colOff>
                    <xdr:row>65</xdr:row>
                    <xdr:rowOff>9525</xdr:rowOff>
                  </from>
                  <to>
                    <xdr:col>0</xdr:col>
                    <xdr:colOff>257175</xdr:colOff>
                    <xdr:row>66</xdr:row>
                    <xdr:rowOff>0</xdr:rowOff>
                  </to>
                </anchor>
              </controlPr>
            </control>
          </mc:Choice>
        </mc:AlternateContent>
        <mc:AlternateContent xmlns:mc="http://schemas.openxmlformats.org/markup-compatibility/2006">
          <mc:Choice Requires="x14">
            <control shapeId="2153" r:id="rId91" name="Check Box 105">
              <controlPr defaultSize="0" autoFill="0" autoLine="0" autoPict="0" altText="">
                <anchor>
                  <from>
                    <xdr:col>1</xdr:col>
                    <xdr:colOff>38100</xdr:colOff>
                    <xdr:row>65</xdr:row>
                    <xdr:rowOff>9525</xdr:rowOff>
                  </from>
                  <to>
                    <xdr:col>1</xdr:col>
                    <xdr:colOff>257175</xdr:colOff>
                    <xdr:row>66</xdr:row>
                    <xdr:rowOff>0</xdr:rowOff>
                  </to>
                </anchor>
              </controlPr>
            </control>
          </mc:Choice>
        </mc:AlternateContent>
        <mc:AlternateContent xmlns:mc="http://schemas.openxmlformats.org/markup-compatibility/2006">
          <mc:Choice Requires="x14">
            <control shapeId="2154" r:id="rId92" name="Check Box 106">
              <controlPr defaultSize="0" autoFill="0" autoLine="0" autoPict="0" altText="">
                <anchor>
                  <from>
                    <xdr:col>0</xdr:col>
                    <xdr:colOff>38100</xdr:colOff>
                    <xdr:row>66</xdr:row>
                    <xdr:rowOff>9525</xdr:rowOff>
                  </from>
                  <to>
                    <xdr:col>0</xdr:col>
                    <xdr:colOff>257175</xdr:colOff>
                    <xdr:row>67</xdr:row>
                    <xdr:rowOff>0</xdr:rowOff>
                  </to>
                </anchor>
              </controlPr>
            </control>
          </mc:Choice>
        </mc:AlternateContent>
        <mc:AlternateContent xmlns:mc="http://schemas.openxmlformats.org/markup-compatibility/2006">
          <mc:Choice Requires="x14">
            <control shapeId="2155" r:id="rId93" name="Check Box 107">
              <controlPr defaultSize="0" autoFill="0" autoLine="0" autoPict="0" altText="">
                <anchor>
                  <from>
                    <xdr:col>1</xdr:col>
                    <xdr:colOff>38100</xdr:colOff>
                    <xdr:row>66</xdr:row>
                    <xdr:rowOff>9525</xdr:rowOff>
                  </from>
                  <to>
                    <xdr:col>1</xdr:col>
                    <xdr:colOff>257175</xdr:colOff>
                    <xdr:row>67</xdr:row>
                    <xdr:rowOff>0</xdr:rowOff>
                  </to>
                </anchor>
              </controlPr>
            </control>
          </mc:Choice>
        </mc:AlternateContent>
        <mc:AlternateContent xmlns:mc="http://schemas.openxmlformats.org/markup-compatibility/2006">
          <mc:Choice Requires="x14">
            <control shapeId="2156" r:id="rId94" name="Check Box 108">
              <controlPr defaultSize="0" autoFill="0" autoLine="0" autoPict="0" altText="">
                <anchor>
                  <from>
                    <xdr:col>0</xdr:col>
                    <xdr:colOff>38100</xdr:colOff>
                    <xdr:row>67</xdr:row>
                    <xdr:rowOff>9525</xdr:rowOff>
                  </from>
                  <to>
                    <xdr:col>0</xdr:col>
                    <xdr:colOff>257175</xdr:colOff>
                    <xdr:row>68</xdr:row>
                    <xdr:rowOff>0</xdr:rowOff>
                  </to>
                </anchor>
              </controlPr>
            </control>
          </mc:Choice>
        </mc:AlternateContent>
        <mc:AlternateContent xmlns:mc="http://schemas.openxmlformats.org/markup-compatibility/2006">
          <mc:Choice Requires="x14">
            <control shapeId="2158" r:id="rId95" name="Check Box 110">
              <controlPr defaultSize="0" autoFill="0" autoLine="0" autoPict="0" altText="">
                <anchor>
                  <from>
                    <xdr:col>1</xdr:col>
                    <xdr:colOff>38100</xdr:colOff>
                    <xdr:row>67</xdr:row>
                    <xdr:rowOff>9525</xdr:rowOff>
                  </from>
                  <to>
                    <xdr:col>1</xdr:col>
                    <xdr:colOff>257175</xdr:colOff>
                    <xdr:row>68</xdr:row>
                    <xdr:rowOff>0</xdr:rowOff>
                  </to>
                </anchor>
              </controlPr>
            </control>
          </mc:Choice>
        </mc:AlternateContent>
        <mc:AlternateContent xmlns:mc="http://schemas.openxmlformats.org/markup-compatibility/2006">
          <mc:Choice Requires="x14">
            <control shapeId="2159" r:id="rId96" name="Check Box 111">
              <controlPr defaultSize="0" autoFill="0" autoLine="0" autoPict="0" altText="">
                <anchor>
                  <from>
                    <xdr:col>0</xdr:col>
                    <xdr:colOff>38100</xdr:colOff>
                    <xdr:row>68</xdr:row>
                    <xdr:rowOff>9525</xdr:rowOff>
                  </from>
                  <to>
                    <xdr:col>0</xdr:col>
                    <xdr:colOff>257175</xdr:colOff>
                    <xdr:row>69</xdr:row>
                    <xdr:rowOff>0</xdr:rowOff>
                  </to>
                </anchor>
              </controlPr>
            </control>
          </mc:Choice>
        </mc:AlternateContent>
        <mc:AlternateContent xmlns:mc="http://schemas.openxmlformats.org/markup-compatibility/2006">
          <mc:Choice Requires="x14">
            <control shapeId="2160" r:id="rId97" name="Check Box 112">
              <controlPr defaultSize="0" autoFill="0" autoLine="0" autoPict="0" altText="">
                <anchor>
                  <from>
                    <xdr:col>1</xdr:col>
                    <xdr:colOff>38100</xdr:colOff>
                    <xdr:row>68</xdr:row>
                    <xdr:rowOff>9525</xdr:rowOff>
                  </from>
                  <to>
                    <xdr:col>1</xdr:col>
                    <xdr:colOff>257175</xdr:colOff>
                    <xdr:row>69</xdr:row>
                    <xdr:rowOff>0</xdr:rowOff>
                  </to>
                </anchor>
              </controlPr>
            </control>
          </mc:Choice>
        </mc:AlternateContent>
        <mc:AlternateContent xmlns:mc="http://schemas.openxmlformats.org/markup-compatibility/2006">
          <mc:Choice Requires="x14">
            <control shapeId="2162" r:id="rId98" name="Check Box 114">
              <controlPr defaultSize="0" autoFill="0" autoLine="0" autoPict="0" altText="">
                <anchor>
                  <from>
                    <xdr:col>0</xdr:col>
                    <xdr:colOff>38100</xdr:colOff>
                    <xdr:row>69</xdr:row>
                    <xdr:rowOff>9525</xdr:rowOff>
                  </from>
                  <to>
                    <xdr:col>0</xdr:col>
                    <xdr:colOff>257175</xdr:colOff>
                    <xdr:row>70</xdr:row>
                    <xdr:rowOff>0</xdr:rowOff>
                  </to>
                </anchor>
              </controlPr>
            </control>
          </mc:Choice>
        </mc:AlternateContent>
        <mc:AlternateContent xmlns:mc="http://schemas.openxmlformats.org/markup-compatibility/2006">
          <mc:Choice Requires="x14">
            <control shapeId="2163" r:id="rId99" name="Check Box 115">
              <controlPr defaultSize="0" autoFill="0" autoLine="0" autoPict="0" altText="">
                <anchor>
                  <from>
                    <xdr:col>1</xdr:col>
                    <xdr:colOff>38100</xdr:colOff>
                    <xdr:row>69</xdr:row>
                    <xdr:rowOff>9525</xdr:rowOff>
                  </from>
                  <to>
                    <xdr:col>1</xdr:col>
                    <xdr:colOff>257175</xdr:colOff>
                    <xdr:row>70</xdr:row>
                    <xdr:rowOff>0</xdr:rowOff>
                  </to>
                </anchor>
              </controlPr>
            </control>
          </mc:Choice>
        </mc:AlternateContent>
        <mc:AlternateContent xmlns:mc="http://schemas.openxmlformats.org/markup-compatibility/2006">
          <mc:Choice Requires="x14">
            <control shapeId="2164" r:id="rId100" name="Check Box 116">
              <controlPr defaultSize="0" autoFill="0" autoLine="0" autoPict="0" altText="">
                <anchor>
                  <from>
                    <xdr:col>0</xdr:col>
                    <xdr:colOff>38100</xdr:colOff>
                    <xdr:row>70</xdr:row>
                    <xdr:rowOff>9525</xdr:rowOff>
                  </from>
                  <to>
                    <xdr:col>0</xdr:col>
                    <xdr:colOff>257175</xdr:colOff>
                    <xdr:row>71</xdr:row>
                    <xdr:rowOff>0</xdr:rowOff>
                  </to>
                </anchor>
              </controlPr>
            </control>
          </mc:Choice>
        </mc:AlternateContent>
        <mc:AlternateContent xmlns:mc="http://schemas.openxmlformats.org/markup-compatibility/2006">
          <mc:Choice Requires="x14">
            <control shapeId="2165" r:id="rId101" name="Check Box 117">
              <controlPr defaultSize="0" autoFill="0" autoLine="0" autoPict="0" altText="">
                <anchor>
                  <from>
                    <xdr:col>1</xdr:col>
                    <xdr:colOff>38100</xdr:colOff>
                    <xdr:row>70</xdr:row>
                    <xdr:rowOff>9525</xdr:rowOff>
                  </from>
                  <to>
                    <xdr:col>1</xdr:col>
                    <xdr:colOff>257175</xdr:colOff>
                    <xdr:row>71</xdr:row>
                    <xdr:rowOff>0</xdr:rowOff>
                  </to>
                </anchor>
              </controlPr>
            </control>
          </mc:Choice>
        </mc:AlternateContent>
        <mc:AlternateContent xmlns:mc="http://schemas.openxmlformats.org/markup-compatibility/2006">
          <mc:Choice Requires="x14">
            <control shapeId="2166" r:id="rId102" name="Check Box 118">
              <controlPr defaultSize="0" autoFill="0" autoLine="0" autoPict="0" altText="">
                <anchor>
                  <from>
                    <xdr:col>0</xdr:col>
                    <xdr:colOff>38100</xdr:colOff>
                    <xdr:row>71</xdr:row>
                    <xdr:rowOff>9525</xdr:rowOff>
                  </from>
                  <to>
                    <xdr:col>0</xdr:col>
                    <xdr:colOff>257175</xdr:colOff>
                    <xdr:row>72</xdr:row>
                    <xdr:rowOff>0</xdr:rowOff>
                  </to>
                </anchor>
              </controlPr>
            </control>
          </mc:Choice>
        </mc:AlternateContent>
        <mc:AlternateContent xmlns:mc="http://schemas.openxmlformats.org/markup-compatibility/2006">
          <mc:Choice Requires="x14">
            <control shapeId="2167" r:id="rId103" name="Check Box 119">
              <controlPr defaultSize="0" autoFill="0" autoLine="0" autoPict="0" altText="">
                <anchor>
                  <from>
                    <xdr:col>1</xdr:col>
                    <xdr:colOff>38100</xdr:colOff>
                    <xdr:row>71</xdr:row>
                    <xdr:rowOff>9525</xdr:rowOff>
                  </from>
                  <to>
                    <xdr:col>1</xdr:col>
                    <xdr:colOff>257175</xdr:colOff>
                    <xdr:row>72</xdr:row>
                    <xdr:rowOff>0</xdr:rowOff>
                  </to>
                </anchor>
              </controlPr>
            </control>
          </mc:Choice>
        </mc:AlternateContent>
        <mc:AlternateContent xmlns:mc="http://schemas.openxmlformats.org/markup-compatibility/2006">
          <mc:Choice Requires="x14">
            <control shapeId="2168" r:id="rId104" name="Check Box 120">
              <controlPr defaultSize="0" autoFill="0" autoLine="0" autoPict="0" altText="">
                <anchor>
                  <from>
                    <xdr:col>0</xdr:col>
                    <xdr:colOff>38100</xdr:colOff>
                    <xdr:row>72</xdr:row>
                    <xdr:rowOff>9525</xdr:rowOff>
                  </from>
                  <to>
                    <xdr:col>0</xdr:col>
                    <xdr:colOff>257175</xdr:colOff>
                    <xdr:row>73</xdr:row>
                    <xdr:rowOff>0</xdr:rowOff>
                  </to>
                </anchor>
              </controlPr>
            </control>
          </mc:Choice>
        </mc:AlternateContent>
        <mc:AlternateContent xmlns:mc="http://schemas.openxmlformats.org/markup-compatibility/2006">
          <mc:Choice Requires="x14">
            <control shapeId="2170" r:id="rId105" name="Check Box 122">
              <controlPr defaultSize="0" autoFill="0" autoLine="0" autoPict="0" altText="">
                <anchor>
                  <from>
                    <xdr:col>1</xdr:col>
                    <xdr:colOff>38100</xdr:colOff>
                    <xdr:row>72</xdr:row>
                    <xdr:rowOff>9525</xdr:rowOff>
                  </from>
                  <to>
                    <xdr:col>1</xdr:col>
                    <xdr:colOff>257175</xdr:colOff>
                    <xdr:row>73</xdr:row>
                    <xdr:rowOff>0</xdr:rowOff>
                  </to>
                </anchor>
              </controlPr>
            </control>
          </mc:Choice>
        </mc:AlternateContent>
        <mc:AlternateContent xmlns:mc="http://schemas.openxmlformats.org/markup-compatibility/2006">
          <mc:Choice Requires="x14">
            <control shapeId="2171" r:id="rId106" name="Check Box 123">
              <controlPr defaultSize="0" autoFill="0" autoLine="0" autoPict="0" altText="">
                <anchor>
                  <from>
                    <xdr:col>0</xdr:col>
                    <xdr:colOff>38100</xdr:colOff>
                    <xdr:row>73</xdr:row>
                    <xdr:rowOff>9525</xdr:rowOff>
                  </from>
                  <to>
                    <xdr:col>0</xdr:col>
                    <xdr:colOff>257175</xdr:colOff>
                    <xdr:row>74</xdr:row>
                    <xdr:rowOff>0</xdr:rowOff>
                  </to>
                </anchor>
              </controlPr>
            </control>
          </mc:Choice>
        </mc:AlternateContent>
        <mc:AlternateContent xmlns:mc="http://schemas.openxmlformats.org/markup-compatibility/2006">
          <mc:Choice Requires="x14">
            <control shapeId="2173" r:id="rId107" name="Check Box 125">
              <controlPr defaultSize="0" autoFill="0" autoLine="0" autoPict="0" altText="">
                <anchor>
                  <from>
                    <xdr:col>1</xdr:col>
                    <xdr:colOff>38100</xdr:colOff>
                    <xdr:row>73</xdr:row>
                    <xdr:rowOff>9525</xdr:rowOff>
                  </from>
                  <to>
                    <xdr:col>1</xdr:col>
                    <xdr:colOff>257175</xdr:colOff>
                    <xdr:row>74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3366"/>
  </sheetPr>
  <dimension ref="A1:AJ1000"/>
  <sheetViews>
    <sheetView showGridLines="0" showZeros="0" zoomScaleNormal="100" workbookViewId="0">
      <selection activeCell="C11" sqref="C11:I11"/>
    </sheetView>
  </sheetViews>
  <sheetFormatPr defaultColWidth="17.28515625" defaultRowHeight="15" customHeight="1" x14ac:dyDescent="0.2"/>
  <cols>
    <col min="1" max="3" width="3.7109375" customWidth="1"/>
    <col min="4" max="8" width="6" customWidth="1"/>
    <col min="9" max="9" width="6.5703125" customWidth="1"/>
    <col min="10" max="25" width="5.28515625" customWidth="1"/>
    <col min="26" max="26" width="14.28515625" hidden="1" customWidth="1"/>
    <col min="27" max="36" width="3.7109375" customWidth="1"/>
  </cols>
  <sheetData>
    <row r="1" spans="1:36" ht="22.5" customHeight="1" x14ac:dyDescent="0.35">
      <c r="A1" s="69" t="s">
        <v>52</v>
      </c>
      <c r="B1" s="34"/>
      <c r="C1" s="34"/>
      <c r="D1" s="34"/>
      <c r="E1" s="34"/>
      <c r="F1" s="34"/>
      <c r="G1" s="34"/>
      <c r="H1" s="34"/>
      <c r="I1" s="34"/>
      <c r="J1" s="34"/>
      <c r="K1" s="34"/>
      <c r="L1" s="34"/>
      <c r="M1" s="34"/>
      <c r="N1" s="34"/>
      <c r="O1" s="34"/>
      <c r="P1" s="34"/>
      <c r="Q1" s="34"/>
      <c r="R1" s="34"/>
      <c r="S1" s="34"/>
      <c r="T1" s="34"/>
      <c r="U1" s="34"/>
      <c r="V1" s="34"/>
      <c r="W1" s="34"/>
      <c r="X1" s="34"/>
      <c r="Y1" s="34"/>
      <c r="Z1" s="43" t="s">
        <v>108</v>
      </c>
      <c r="AA1" s="65"/>
      <c r="AB1" s="65"/>
      <c r="AC1" s="65"/>
      <c r="AD1" s="65"/>
      <c r="AE1" s="65"/>
      <c r="AF1" s="65"/>
      <c r="AG1" s="65"/>
      <c r="AH1" s="65"/>
      <c r="AI1" s="65"/>
      <c r="AJ1" s="65"/>
    </row>
    <row r="2" spans="1:36" ht="15.75" customHeight="1" x14ac:dyDescent="0.25">
      <c r="A2" s="70" t="s">
        <v>1</v>
      </c>
      <c r="B2" s="76"/>
      <c r="C2" s="76"/>
      <c r="D2" s="76"/>
      <c r="E2" s="76"/>
      <c r="F2" s="76"/>
      <c r="G2" s="76"/>
      <c r="H2" s="76"/>
      <c r="I2" s="76"/>
      <c r="J2" s="76"/>
      <c r="K2" s="76"/>
      <c r="L2" s="76"/>
      <c r="M2" s="96"/>
      <c r="N2" s="96"/>
      <c r="O2" s="96"/>
      <c r="P2" s="96"/>
      <c r="Q2" s="96"/>
      <c r="R2" s="96"/>
      <c r="S2" s="96"/>
      <c r="T2" s="66"/>
      <c r="U2" s="66"/>
      <c r="V2" s="66"/>
      <c r="W2" s="66"/>
      <c r="X2" s="66"/>
      <c r="Y2" s="35"/>
      <c r="Z2" s="65"/>
      <c r="AA2" s="65"/>
      <c r="AB2" s="65"/>
      <c r="AC2" s="65"/>
      <c r="AD2" s="65"/>
      <c r="AE2" s="65"/>
      <c r="AF2" s="65"/>
      <c r="AG2" s="65"/>
      <c r="AH2" s="65"/>
      <c r="AI2" s="65"/>
      <c r="AJ2" s="65"/>
    </row>
    <row r="3" spans="1:36" ht="9.75" customHeight="1" x14ac:dyDescent="0.2">
      <c r="A3" s="75"/>
      <c r="B3" s="75"/>
      <c r="C3" s="75"/>
      <c r="D3" s="75"/>
      <c r="E3" s="75"/>
      <c r="F3" s="75"/>
      <c r="G3" s="75"/>
      <c r="H3" s="75"/>
      <c r="I3" s="75"/>
      <c r="J3" s="75"/>
      <c r="K3" s="75"/>
      <c r="L3" s="75"/>
      <c r="M3" s="75"/>
      <c r="N3" s="75"/>
      <c r="O3" s="75"/>
      <c r="P3" s="75"/>
      <c r="Q3" s="75"/>
      <c r="R3" s="75"/>
      <c r="S3" s="75"/>
      <c r="T3" s="75"/>
      <c r="U3" s="75"/>
      <c r="V3" s="75"/>
      <c r="W3" s="75"/>
      <c r="X3" s="75"/>
      <c r="Y3" s="75"/>
      <c r="Z3" s="65"/>
      <c r="AA3" s="65"/>
      <c r="AB3" s="65"/>
      <c r="AC3" s="65"/>
      <c r="AD3" s="65"/>
      <c r="AE3" s="65"/>
      <c r="AF3" s="65"/>
      <c r="AG3" s="65"/>
      <c r="AH3" s="65"/>
      <c r="AI3" s="65"/>
      <c r="AJ3" s="65"/>
    </row>
    <row r="4" spans="1:36" ht="17.25" customHeight="1" x14ac:dyDescent="0.25">
      <c r="A4" s="65" t="s">
        <v>110</v>
      </c>
      <c r="B4" s="65"/>
      <c r="C4" s="65"/>
      <c r="D4" s="65"/>
      <c r="E4" s="281">
        <f>ContractorName</f>
        <v>0</v>
      </c>
      <c r="F4" s="205"/>
      <c r="G4" s="205"/>
      <c r="H4" s="205"/>
      <c r="I4" s="205"/>
      <c r="J4" s="65"/>
      <c r="K4" s="65" t="s">
        <v>57</v>
      </c>
      <c r="L4" s="65"/>
      <c r="M4" s="65"/>
      <c r="N4" s="276">
        <f>ContractNumber</f>
        <v>0</v>
      </c>
      <c r="O4" s="205"/>
      <c r="P4" s="205"/>
      <c r="Q4" s="205"/>
      <c r="R4" s="205"/>
      <c r="S4" s="65"/>
      <c r="T4" s="22"/>
      <c r="U4" s="345" t="s">
        <v>211</v>
      </c>
      <c r="V4" s="186"/>
      <c r="W4" s="186"/>
      <c r="X4" s="186"/>
      <c r="Y4" s="186"/>
      <c r="Z4" s="65"/>
      <c r="AA4" s="65"/>
      <c r="AB4" s="65"/>
      <c r="AC4" s="65"/>
      <c r="AD4" s="65"/>
      <c r="AE4" s="65"/>
      <c r="AF4" s="65"/>
      <c r="AG4" s="65"/>
      <c r="AH4" s="65"/>
      <c r="AI4" s="65"/>
      <c r="AJ4" s="65"/>
    </row>
    <row r="5" spans="1:36" ht="17.25" customHeight="1" x14ac:dyDescent="0.2">
      <c r="A5" s="65" t="s">
        <v>112</v>
      </c>
      <c r="B5" s="65"/>
      <c r="C5" s="65"/>
      <c r="D5" s="65"/>
      <c r="E5" s="281">
        <f>ProjectName1</f>
        <v>0</v>
      </c>
      <c r="F5" s="205"/>
      <c r="G5" s="205"/>
      <c r="H5" s="205"/>
      <c r="I5" s="20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row>
    <row r="6" spans="1:36" ht="17.25" customHeight="1" x14ac:dyDescent="0.2">
      <c r="A6" s="198"/>
      <c r="B6" s="184"/>
      <c r="C6" s="184"/>
      <c r="D6" s="184"/>
      <c r="E6" s="283">
        <f>ProjectName2</f>
        <v>0</v>
      </c>
      <c r="F6" s="239"/>
      <c r="G6" s="239"/>
      <c r="H6" s="239"/>
      <c r="I6" s="239"/>
      <c r="J6" s="65"/>
      <c r="K6" s="65" t="s">
        <v>58</v>
      </c>
      <c r="L6" s="65"/>
      <c r="M6" s="65"/>
      <c r="N6" s="276">
        <f>AlternateNumber</f>
        <v>0</v>
      </c>
      <c r="O6" s="205"/>
      <c r="P6" s="205"/>
      <c r="Q6" s="205"/>
      <c r="R6" s="205"/>
      <c r="S6" s="65"/>
      <c r="T6" s="78"/>
      <c r="U6" s="367" t="s">
        <v>59</v>
      </c>
      <c r="V6" s="184"/>
      <c r="W6" s="204">
        <f>RequestNumber</f>
        <v>0</v>
      </c>
      <c r="X6" s="205"/>
      <c r="Y6" s="205"/>
      <c r="Z6" s="65"/>
      <c r="AA6" s="65"/>
      <c r="AB6" s="65"/>
      <c r="AC6" s="65"/>
      <c r="AD6" s="65"/>
      <c r="AE6" s="65"/>
      <c r="AF6" s="65"/>
      <c r="AG6" s="65"/>
      <c r="AH6" s="65"/>
      <c r="AI6" s="65"/>
      <c r="AJ6" s="65"/>
    </row>
    <row r="7" spans="1:36" ht="17.25" customHeight="1" x14ac:dyDescent="0.2">
      <c r="A7" s="65" t="s">
        <v>114</v>
      </c>
      <c r="B7" s="65"/>
      <c r="C7" s="65"/>
      <c r="D7" s="65"/>
      <c r="E7" s="288">
        <f>ProjectLocation</f>
        <v>0</v>
      </c>
      <c r="F7" s="239"/>
      <c r="G7" s="239"/>
      <c r="H7" s="239"/>
      <c r="I7" s="239"/>
      <c r="J7" s="65"/>
      <c r="K7" s="65"/>
      <c r="L7" s="65"/>
      <c r="M7" s="65"/>
      <c r="N7" s="65"/>
      <c r="O7" s="65"/>
      <c r="P7" s="65"/>
      <c r="Q7" s="65"/>
      <c r="R7" s="65"/>
      <c r="S7" s="65"/>
      <c r="T7" s="71"/>
      <c r="U7" s="65" t="s">
        <v>61</v>
      </c>
      <c r="V7" s="77">
        <f>SUMLastPage+SVSLastPage+SVSLastPage+COSLastPage+COSLastPage+MATLastPage+1</f>
        <v>2</v>
      </c>
      <c r="W7" s="43" t="s">
        <v>62</v>
      </c>
      <c r="X7" s="321">
        <f>LastPage</f>
        <v>1</v>
      </c>
      <c r="Y7" s="239"/>
      <c r="Z7" s="65">
        <v>1</v>
      </c>
      <c r="AA7" s="65"/>
      <c r="AB7" s="65"/>
      <c r="AC7" s="65"/>
      <c r="AD7" s="65"/>
      <c r="AE7" s="65"/>
      <c r="AF7" s="65"/>
      <c r="AG7" s="65"/>
      <c r="AH7" s="65"/>
      <c r="AI7" s="65"/>
      <c r="AJ7" s="65"/>
    </row>
    <row r="8" spans="1:36" ht="12" customHeight="1" x14ac:dyDescent="0.2">
      <c r="A8" s="66"/>
      <c r="B8" s="66"/>
      <c r="C8" s="66"/>
      <c r="D8" s="66"/>
      <c r="E8" s="66"/>
      <c r="F8" s="66"/>
      <c r="G8" s="66"/>
      <c r="H8" s="66"/>
      <c r="I8" s="66"/>
      <c r="J8" s="66"/>
      <c r="K8" s="66"/>
      <c r="L8" s="66"/>
      <c r="M8" s="66"/>
      <c r="N8" s="66"/>
      <c r="O8" s="66"/>
      <c r="P8" s="66"/>
      <c r="Q8" s="66"/>
      <c r="R8" s="66"/>
      <c r="S8" s="66"/>
      <c r="T8" s="66"/>
      <c r="U8" s="66"/>
      <c r="V8" s="66"/>
      <c r="W8" s="66"/>
      <c r="X8" s="66"/>
      <c r="Y8" s="66"/>
      <c r="Z8" s="65"/>
      <c r="AA8" s="65"/>
      <c r="AB8" s="65"/>
      <c r="AC8" s="65"/>
      <c r="AD8" s="65"/>
      <c r="AE8" s="65"/>
      <c r="AF8" s="65"/>
      <c r="AG8" s="65"/>
      <c r="AH8" s="65"/>
      <c r="AI8" s="65"/>
      <c r="AJ8" s="65"/>
    </row>
    <row r="9" spans="1:36" ht="15" customHeight="1" x14ac:dyDescent="0.2">
      <c r="A9" s="343" t="s">
        <v>212</v>
      </c>
      <c r="B9" s="191"/>
      <c r="C9" s="191"/>
      <c r="D9" s="191"/>
      <c r="E9" s="191"/>
      <c r="F9" s="191"/>
      <c r="G9" s="191"/>
      <c r="H9" s="191"/>
      <c r="I9" s="191"/>
      <c r="J9" s="343" t="s">
        <v>213</v>
      </c>
      <c r="K9" s="191"/>
      <c r="L9" s="191"/>
      <c r="M9" s="287"/>
      <c r="N9" s="366" t="s">
        <v>214</v>
      </c>
      <c r="O9" s="265"/>
      <c r="P9" s="265"/>
      <c r="Q9" s="275"/>
      <c r="R9" s="366" t="s">
        <v>215</v>
      </c>
      <c r="S9" s="265"/>
      <c r="T9" s="265"/>
      <c r="U9" s="275"/>
      <c r="V9" s="368" t="s">
        <v>216</v>
      </c>
      <c r="W9" s="191"/>
      <c r="X9" s="191"/>
      <c r="Y9" s="287"/>
      <c r="Z9" s="71"/>
      <c r="AA9" s="71"/>
      <c r="AB9" s="71"/>
      <c r="AC9" s="71"/>
      <c r="AD9" s="71"/>
      <c r="AE9" s="71"/>
      <c r="AF9" s="71"/>
      <c r="AG9" s="71"/>
      <c r="AH9" s="36"/>
      <c r="AI9" s="36"/>
      <c r="AJ9" s="36"/>
    </row>
    <row r="10" spans="1:36" ht="11.25" customHeight="1" x14ac:dyDescent="0.2">
      <c r="A10" s="150"/>
      <c r="B10" s="151"/>
      <c r="C10" s="71"/>
      <c r="D10" s="71"/>
      <c r="E10" s="71"/>
      <c r="F10" s="71"/>
      <c r="G10" s="71"/>
      <c r="H10" s="71"/>
      <c r="I10" s="133"/>
      <c r="J10" s="152"/>
      <c r="K10" s="153" t="s">
        <v>217</v>
      </c>
      <c r="L10" s="153" t="s">
        <v>218</v>
      </c>
      <c r="M10" s="154"/>
      <c r="N10" s="152"/>
      <c r="O10" s="153" t="s">
        <v>217</v>
      </c>
      <c r="P10" s="153" t="s">
        <v>218</v>
      </c>
      <c r="Q10" s="154"/>
      <c r="R10" s="152"/>
      <c r="S10" s="153" t="s">
        <v>217</v>
      </c>
      <c r="T10" s="153" t="s">
        <v>218</v>
      </c>
      <c r="U10" s="154"/>
      <c r="V10" s="152"/>
      <c r="W10" s="153" t="s">
        <v>217</v>
      </c>
      <c r="X10" s="153" t="s">
        <v>218</v>
      </c>
      <c r="Y10" s="154"/>
      <c r="Z10" s="71"/>
      <c r="AA10" s="71"/>
      <c r="AB10" s="71"/>
      <c r="AC10" s="71"/>
      <c r="AD10" s="71"/>
      <c r="AE10" s="71"/>
      <c r="AF10" s="71"/>
      <c r="AG10" s="71"/>
      <c r="AH10" s="36"/>
      <c r="AI10" s="36"/>
      <c r="AJ10" s="36"/>
    </row>
    <row r="11" spans="1:36" ht="15" customHeight="1" x14ac:dyDescent="0.2">
      <c r="A11" s="365">
        <v>1</v>
      </c>
      <c r="B11" s="267"/>
      <c r="C11" s="362"/>
      <c r="D11" s="363"/>
      <c r="E11" s="363"/>
      <c r="F11" s="363"/>
      <c r="G11" s="363"/>
      <c r="H11" s="363"/>
      <c r="I11" s="364"/>
      <c r="J11" s="155"/>
      <c r="K11" s="13"/>
      <c r="L11" s="13"/>
      <c r="M11" s="156"/>
      <c r="N11" s="157"/>
      <c r="O11" s="14"/>
      <c r="P11" s="14"/>
      <c r="Q11" s="156"/>
      <c r="R11" s="157"/>
      <c r="S11" s="14"/>
      <c r="T11" s="14"/>
      <c r="U11" s="158"/>
      <c r="V11" s="159"/>
      <c r="W11" s="15"/>
      <c r="X11" s="15"/>
      <c r="Y11" s="158"/>
      <c r="Z11" s="65"/>
      <c r="AA11" s="65"/>
      <c r="AB11" s="65"/>
      <c r="AC11" s="65"/>
      <c r="AD11" s="65"/>
      <c r="AE11" s="65"/>
      <c r="AF11" s="65"/>
      <c r="AG11" s="65"/>
      <c r="AH11" s="71"/>
      <c r="AI11" s="71"/>
      <c r="AJ11" s="71"/>
    </row>
    <row r="12" spans="1:36" ht="15" customHeight="1" x14ac:dyDescent="0.2">
      <c r="A12" s="284">
        <f t="shared" ref="A12:A35" si="0">A11+1</f>
        <v>2</v>
      </c>
      <c r="B12" s="263"/>
      <c r="C12" s="244"/>
      <c r="D12" s="230"/>
      <c r="E12" s="230"/>
      <c r="F12" s="230"/>
      <c r="G12" s="230"/>
      <c r="H12" s="230"/>
      <c r="I12" s="231"/>
      <c r="J12" s="160"/>
      <c r="K12" s="16"/>
      <c r="L12" s="16"/>
      <c r="M12" s="161"/>
      <c r="N12" s="162"/>
      <c r="O12" s="17"/>
      <c r="P12" s="17"/>
      <c r="Q12" s="161"/>
      <c r="R12" s="162"/>
      <c r="S12" s="17"/>
      <c r="T12" s="17"/>
      <c r="U12" s="163"/>
      <c r="V12" s="164"/>
      <c r="W12" s="17"/>
      <c r="X12" s="17"/>
      <c r="Y12" s="163"/>
      <c r="Z12" s="65"/>
      <c r="AA12" s="65"/>
      <c r="AB12" s="65"/>
      <c r="AC12" s="65"/>
      <c r="AD12" s="65"/>
      <c r="AE12" s="65"/>
      <c r="AF12" s="65"/>
      <c r="AG12" s="65"/>
      <c r="AH12" s="71"/>
      <c r="AI12" s="71"/>
      <c r="AJ12" s="71"/>
    </row>
    <row r="13" spans="1:36" ht="15" customHeight="1" x14ac:dyDescent="0.2">
      <c r="A13" s="284">
        <f t="shared" si="0"/>
        <v>3</v>
      </c>
      <c r="B13" s="263"/>
      <c r="C13" s="244"/>
      <c r="D13" s="230"/>
      <c r="E13" s="230"/>
      <c r="F13" s="230"/>
      <c r="G13" s="230"/>
      <c r="H13" s="230"/>
      <c r="I13" s="231"/>
      <c r="J13" s="160"/>
      <c r="K13" s="16"/>
      <c r="L13" s="17"/>
      <c r="M13" s="161"/>
      <c r="N13" s="162"/>
      <c r="O13" s="17"/>
      <c r="P13" s="17"/>
      <c r="Q13" s="161"/>
      <c r="R13" s="162"/>
      <c r="S13" s="17"/>
      <c r="T13" s="17"/>
      <c r="U13" s="161"/>
      <c r="V13" s="164"/>
      <c r="W13" s="17"/>
      <c r="X13" s="17"/>
      <c r="Y13" s="163"/>
      <c r="Z13" s="65"/>
      <c r="AA13" s="65"/>
      <c r="AB13" s="65"/>
      <c r="AC13" s="65"/>
      <c r="AD13" s="65"/>
      <c r="AE13" s="65"/>
      <c r="AF13" s="65"/>
      <c r="AG13" s="65"/>
      <c r="AH13" s="71"/>
      <c r="AI13" s="71"/>
      <c r="AJ13" s="71"/>
    </row>
    <row r="14" spans="1:36" ht="15" customHeight="1" x14ac:dyDescent="0.2">
      <c r="A14" s="284">
        <f t="shared" si="0"/>
        <v>4</v>
      </c>
      <c r="B14" s="263"/>
      <c r="C14" s="244"/>
      <c r="D14" s="230"/>
      <c r="E14" s="230"/>
      <c r="F14" s="230"/>
      <c r="G14" s="230"/>
      <c r="H14" s="230"/>
      <c r="I14" s="231"/>
      <c r="J14" s="160"/>
      <c r="K14" s="16"/>
      <c r="L14" s="17"/>
      <c r="M14" s="161"/>
      <c r="N14" s="162"/>
      <c r="O14" s="17"/>
      <c r="P14" s="17"/>
      <c r="Q14" s="161"/>
      <c r="R14" s="162"/>
      <c r="S14" s="17"/>
      <c r="T14" s="17"/>
      <c r="U14" s="161"/>
      <c r="V14" s="164"/>
      <c r="W14" s="17"/>
      <c r="X14" s="17"/>
      <c r="Y14" s="163"/>
      <c r="Z14" s="65"/>
      <c r="AA14" s="65"/>
      <c r="AB14" s="65"/>
      <c r="AC14" s="65"/>
      <c r="AD14" s="65"/>
      <c r="AE14" s="65"/>
      <c r="AF14" s="65"/>
      <c r="AG14" s="65"/>
      <c r="AH14" s="71"/>
      <c r="AI14" s="71"/>
      <c r="AJ14" s="71"/>
    </row>
    <row r="15" spans="1:36" ht="15" customHeight="1" x14ac:dyDescent="0.2">
      <c r="A15" s="284">
        <f t="shared" si="0"/>
        <v>5</v>
      </c>
      <c r="B15" s="263"/>
      <c r="C15" s="244"/>
      <c r="D15" s="230"/>
      <c r="E15" s="230"/>
      <c r="F15" s="230"/>
      <c r="G15" s="230"/>
      <c r="H15" s="230"/>
      <c r="I15" s="231"/>
      <c r="J15" s="160"/>
      <c r="K15" s="16"/>
      <c r="L15" s="17"/>
      <c r="M15" s="161"/>
      <c r="N15" s="162"/>
      <c r="O15" s="17"/>
      <c r="P15" s="17"/>
      <c r="Q15" s="161"/>
      <c r="R15" s="162"/>
      <c r="S15" s="17"/>
      <c r="T15" s="17"/>
      <c r="U15" s="161"/>
      <c r="V15" s="164"/>
      <c r="W15" s="17"/>
      <c r="X15" s="17"/>
      <c r="Y15" s="163"/>
      <c r="Z15" s="65"/>
      <c r="AA15" s="65"/>
      <c r="AB15" s="65"/>
      <c r="AC15" s="65"/>
      <c r="AD15" s="65"/>
      <c r="AE15" s="65"/>
      <c r="AF15" s="65"/>
      <c r="AG15" s="65"/>
      <c r="AH15" s="71"/>
      <c r="AI15" s="71"/>
      <c r="AJ15" s="71"/>
    </row>
    <row r="16" spans="1:36" ht="15" customHeight="1" x14ac:dyDescent="0.2">
      <c r="A16" s="284">
        <f t="shared" si="0"/>
        <v>6</v>
      </c>
      <c r="B16" s="263"/>
      <c r="C16" s="244"/>
      <c r="D16" s="230"/>
      <c r="E16" s="230"/>
      <c r="F16" s="230"/>
      <c r="G16" s="230"/>
      <c r="H16" s="230"/>
      <c r="I16" s="231"/>
      <c r="J16" s="160"/>
      <c r="K16" s="16"/>
      <c r="L16" s="17"/>
      <c r="M16" s="161"/>
      <c r="N16" s="162"/>
      <c r="O16" s="17"/>
      <c r="P16" s="17"/>
      <c r="Q16" s="161"/>
      <c r="R16" s="162"/>
      <c r="S16" s="17"/>
      <c r="T16" s="17"/>
      <c r="U16" s="161"/>
      <c r="V16" s="164"/>
      <c r="W16" s="17"/>
      <c r="X16" s="17"/>
      <c r="Y16" s="163"/>
      <c r="Z16" s="65"/>
      <c r="AA16" s="65"/>
      <c r="AB16" s="65"/>
      <c r="AC16" s="65"/>
      <c r="AD16" s="65"/>
      <c r="AE16" s="65"/>
      <c r="AF16" s="65"/>
      <c r="AG16" s="65"/>
      <c r="AH16" s="71"/>
      <c r="AI16" s="71"/>
      <c r="AJ16" s="71"/>
    </row>
    <row r="17" spans="1:36" ht="15" customHeight="1" x14ac:dyDescent="0.2">
      <c r="A17" s="284">
        <f t="shared" si="0"/>
        <v>7</v>
      </c>
      <c r="B17" s="263"/>
      <c r="C17" s="244"/>
      <c r="D17" s="230"/>
      <c r="E17" s="230"/>
      <c r="F17" s="230"/>
      <c r="G17" s="230"/>
      <c r="H17" s="230"/>
      <c r="I17" s="231"/>
      <c r="J17" s="160"/>
      <c r="K17" s="16"/>
      <c r="L17" s="17"/>
      <c r="M17" s="161"/>
      <c r="N17" s="162"/>
      <c r="O17" s="17"/>
      <c r="P17" s="17"/>
      <c r="Q17" s="161"/>
      <c r="R17" s="162"/>
      <c r="S17" s="17"/>
      <c r="T17" s="17"/>
      <c r="U17" s="161"/>
      <c r="V17" s="164"/>
      <c r="W17" s="17"/>
      <c r="X17" s="17"/>
      <c r="Y17" s="163"/>
      <c r="Z17" s="65"/>
      <c r="AA17" s="65"/>
      <c r="AB17" s="65"/>
      <c r="AC17" s="65"/>
      <c r="AD17" s="65"/>
      <c r="AE17" s="65"/>
      <c r="AF17" s="65"/>
      <c r="AG17" s="65"/>
      <c r="AH17" s="71"/>
      <c r="AI17" s="71"/>
      <c r="AJ17" s="71"/>
    </row>
    <row r="18" spans="1:36" ht="15" customHeight="1" x14ac:dyDescent="0.2">
      <c r="A18" s="284">
        <f t="shared" si="0"/>
        <v>8</v>
      </c>
      <c r="B18" s="263"/>
      <c r="C18" s="244"/>
      <c r="D18" s="230"/>
      <c r="E18" s="230"/>
      <c r="F18" s="230"/>
      <c r="G18" s="230"/>
      <c r="H18" s="230"/>
      <c r="I18" s="231"/>
      <c r="J18" s="160"/>
      <c r="K18" s="16"/>
      <c r="L18" s="17"/>
      <c r="M18" s="161"/>
      <c r="N18" s="162"/>
      <c r="O18" s="17"/>
      <c r="P18" s="17"/>
      <c r="Q18" s="161"/>
      <c r="R18" s="162"/>
      <c r="S18" s="17"/>
      <c r="T18" s="17"/>
      <c r="U18" s="161"/>
      <c r="V18" s="164"/>
      <c r="W18" s="17"/>
      <c r="X18" s="17"/>
      <c r="Y18" s="163"/>
      <c r="Z18" s="65"/>
      <c r="AA18" s="65"/>
      <c r="AB18" s="65"/>
      <c r="AC18" s="65"/>
      <c r="AD18" s="65"/>
      <c r="AE18" s="65"/>
      <c r="AF18" s="65"/>
      <c r="AG18" s="65"/>
      <c r="AH18" s="71"/>
      <c r="AI18" s="71"/>
      <c r="AJ18" s="71"/>
    </row>
    <row r="19" spans="1:36" ht="15" customHeight="1" x14ac:dyDescent="0.2">
      <c r="A19" s="284">
        <f t="shared" si="0"/>
        <v>9</v>
      </c>
      <c r="B19" s="263"/>
      <c r="C19" s="244"/>
      <c r="D19" s="230"/>
      <c r="E19" s="230"/>
      <c r="F19" s="230"/>
      <c r="G19" s="230"/>
      <c r="H19" s="230"/>
      <c r="I19" s="231"/>
      <c r="J19" s="160"/>
      <c r="K19" s="16"/>
      <c r="L19" s="17"/>
      <c r="M19" s="161"/>
      <c r="N19" s="162"/>
      <c r="O19" s="17"/>
      <c r="P19" s="17"/>
      <c r="Q19" s="161"/>
      <c r="R19" s="162"/>
      <c r="S19" s="17"/>
      <c r="T19" s="17"/>
      <c r="U19" s="161"/>
      <c r="V19" s="164"/>
      <c r="W19" s="17"/>
      <c r="X19" s="17"/>
      <c r="Y19" s="163"/>
      <c r="Z19" s="65"/>
      <c r="AA19" s="65"/>
      <c r="AB19" s="65"/>
      <c r="AC19" s="65"/>
      <c r="AD19" s="65"/>
      <c r="AE19" s="65"/>
      <c r="AF19" s="65"/>
      <c r="AG19" s="65"/>
      <c r="AH19" s="71"/>
      <c r="AI19" s="71"/>
      <c r="AJ19" s="71"/>
    </row>
    <row r="20" spans="1:36" ht="15" customHeight="1" x14ac:dyDescent="0.2">
      <c r="A20" s="284">
        <f t="shared" si="0"/>
        <v>10</v>
      </c>
      <c r="B20" s="263"/>
      <c r="C20" s="244"/>
      <c r="D20" s="230"/>
      <c r="E20" s="230"/>
      <c r="F20" s="230"/>
      <c r="G20" s="230"/>
      <c r="H20" s="230"/>
      <c r="I20" s="231"/>
      <c r="J20" s="160"/>
      <c r="K20" s="16"/>
      <c r="L20" s="17"/>
      <c r="M20" s="161"/>
      <c r="N20" s="162"/>
      <c r="O20" s="17"/>
      <c r="P20" s="17"/>
      <c r="Q20" s="161"/>
      <c r="R20" s="162"/>
      <c r="S20" s="17"/>
      <c r="T20" s="17"/>
      <c r="U20" s="161"/>
      <c r="V20" s="164"/>
      <c r="W20" s="17"/>
      <c r="X20" s="17"/>
      <c r="Y20" s="163"/>
      <c r="Z20" s="65"/>
      <c r="AA20" s="65"/>
      <c r="AB20" s="65"/>
      <c r="AC20" s="65"/>
      <c r="AD20" s="65"/>
      <c r="AE20" s="65"/>
      <c r="AF20" s="65"/>
      <c r="AG20" s="65"/>
      <c r="AH20" s="71"/>
      <c r="AI20" s="71"/>
      <c r="AJ20" s="71"/>
    </row>
    <row r="21" spans="1:36" ht="15" customHeight="1" x14ac:dyDescent="0.2">
      <c r="A21" s="284">
        <f t="shared" si="0"/>
        <v>11</v>
      </c>
      <c r="B21" s="263"/>
      <c r="C21" s="244"/>
      <c r="D21" s="230"/>
      <c r="E21" s="230"/>
      <c r="F21" s="230"/>
      <c r="G21" s="230"/>
      <c r="H21" s="230"/>
      <c r="I21" s="231"/>
      <c r="J21" s="160"/>
      <c r="K21" s="16"/>
      <c r="L21" s="17"/>
      <c r="M21" s="161"/>
      <c r="N21" s="162"/>
      <c r="O21" s="17"/>
      <c r="P21" s="17"/>
      <c r="Q21" s="161"/>
      <c r="R21" s="162"/>
      <c r="S21" s="17"/>
      <c r="T21" s="17"/>
      <c r="U21" s="161"/>
      <c r="V21" s="164"/>
      <c r="W21" s="17"/>
      <c r="X21" s="17"/>
      <c r="Y21" s="163"/>
      <c r="Z21" s="65"/>
      <c r="AA21" s="65"/>
      <c r="AB21" s="65"/>
      <c r="AC21" s="65"/>
      <c r="AD21" s="65"/>
      <c r="AE21" s="65"/>
      <c r="AF21" s="65"/>
      <c r="AG21" s="65"/>
      <c r="AH21" s="71"/>
      <c r="AI21" s="71"/>
      <c r="AJ21" s="71"/>
    </row>
    <row r="22" spans="1:36" ht="15" customHeight="1" x14ac:dyDescent="0.2">
      <c r="A22" s="284">
        <f t="shared" si="0"/>
        <v>12</v>
      </c>
      <c r="B22" s="263"/>
      <c r="C22" s="244"/>
      <c r="D22" s="230"/>
      <c r="E22" s="230"/>
      <c r="F22" s="230"/>
      <c r="G22" s="230"/>
      <c r="H22" s="230"/>
      <c r="I22" s="231"/>
      <c r="J22" s="160"/>
      <c r="K22" s="16"/>
      <c r="L22" s="17"/>
      <c r="M22" s="161"/>
      <c r="N22" s="162"/>
      <c r="O22" s="17"/>
      <c r="P22" s="17"/>
      <c r="Q22" s="161"/>
      <c r="R22" s="162"/>
      <c r="S22" s="17"/>
      <c r="T22" s="17"/>
      <c r="U22" s="161"/>
      <c r="V22" s="164"/>
      <c r="W22" s="17"/>
      <c r="X22" s="17"/>
      <c r="Y22" s="163"/>
      <c r="Z22" s="65"/>
      <c r="AA22" s="65"/>
      <c r="AB22" s="65"/>
      <c r="AC22" s="65"/>
      <c r="AD22" s="65"/>
      <c r="AE22" s="65"/>
      <c r="AF22" s="65"/>
      <c r="AG22" s="65"/>
      <c r="AH22" s="71"/>
      <c r="AI22" s="71"/>
      <c r="AJ22" s="71"/>
    </row>
    <row r="23" spans="1:36" ht="15" customHeight="1" x14ac:dyDescent="0.2">
      <c r="A23" s="284">
        <f t="shared" si="0"/>
        <v>13</v>
      </c>
      <c r="B23" s="263"/>
      <c r="C23" s="244"/>
      <c r="D23" s="230"/>
      <c r="E23" s="230"/>
      <c r="F23" s="230"/>
      <c r="G23" s="230"/>
      <c r="H23" s="230"/>
      <c r="I23" s="231"/>
      <c r="J23" s="160"/>
      <c r="K23" s="16"/>
      <c r="L23" s="17"/>
      <c r="M23" s="161"/>
      <c r="N23" s="162"/>
      <c r="O23" s="17"/>
      <c r="P23" s="17"/>
      <c r="Q23" s="161"/>
      <c r="R23" s="162"/>
      <c r="S23" s="17"/>
      <c r="T23" s="17"/>
      <c r="U23" s="161"/>
      <c r="V23" s="164"/>
      <c r="W23" s="17"/>
      <c r="X23" s="17"/>
      <c r="Y23" s="163"/>
      <c r="Z23" s="65"/>
      <c r="AA23" s="65"/>
      <c r="AB23" s="65"/>
      <c r="AC23" s="65"/>
      <c r="AD23" s="65"/>
      <c r="AE23" s="65"/>
      <c r="AF23" s="65"/>
      <c r="AG23" s="65"/>
      <c r="AH23" s="71"/>
      <c r="AI23" s="71"/>
      <c r="AJ23" s="71"/>
    </row>
    <row r="24" spans="1:36" ht="15" customHeight="1" x14ac:dyDescent="0.2">
      <c r="A24" s="284">
        <f t="shared" si="0"/>
        <v>14</v>
      </c>
      <c r="B24" s="263"/>
      <c r="C24" s="244"/>
      <c r="D24" s="230"/>
      <c r="E24" s="230"/>
      <c r="F24" s="230"/>
      <c r="G24" s="230"/>
      <c r="H24" s="230"/>
      <c r="I24" s="231"/>
      <c r="J24" s="160"/>
      <c r="K24" s="16"/>
      <c r="L24" s="17"/>
      <c r="M24" s="161"/>
      <c r="N24" s="162"/>
      <c r="O24" s="17"/>
      <c r="P24" s="17"/>
      <c r="Q24" s="161"/>
      <c r="R24" s="162"/>
      <c r="S24" s="17"/>
      <c r="T24" s="17"/>
      <c r="U24" s="161"/>
      <c r="V24" s="164"/>
      <c r="W24" s="17"/>
      <c r="X24" s="17"/>
      <c r="Y24" s="163"/>
      <c r="Z24" s="65"/>
      <c r="AA24" s="65"/>
      <c r="AB24" s="65"/>
      <c r="AC24" s="65"/>
      <c r="AD24" s="65"/>
      <c r="AE24" s="65"/>
      <c r="AF24" s="65"/>
      <c r="AG24" s="65"/>
      <c r="AH24" s="71"/>
      <c r="AI24" s="71"/>
      <c r="AJ24" s="71"/>
    </row>
    <row r="25" spans="1:36" ht="15" customHeight="1" x14ac:dyDescent="0.2">
      <c r="A25" s="284">
        <f t="shared" si="0"/>
        <v>15</v>
      </c>
      <c r="B25" s="263"/>
      <c r="C25" s="244"/>
      <c r="D25" s="230"/>
      <c r="E25" s="230"/>
      <c r="F25" s="230"/>
      <c r="G25" s="230"/>
      <c r="H25" s="230"/>
      <c r="I25" s="231"/>
      <c r="J25" s="160"/>
      <c r="K25" s="16"/>
      <c r="L25" s="17"/>
      <c r="M25" s="161"/>
      <c r="N25" s="162"/>
      <c r="O25" s="17"/>
      <c r="P25" s="17"/>
      <c r="Q25" s="161"/>
      <c r="R25" s="162"/>
      <c r="S25" s="17"/>
      <c r="T25" s="17"/>
      <c r="U25" s="161"/>
      <c r="V25" s="164"/>
      <c r="W25" s="17"/>
      <c r="X25" s="17"/>
      <c r="Y25" s="163"/>
      <c r="Z25" s="65"/>
      <c r="AA25" s="65"/>
      <c r="AB25" s="65"/>
      <c r="AC25" s="65"/>
      <c r="AD25" s="65"/>
      <c r="AE25" s="65"/>
      <c r="AF25" s="65"/>
      <c r="AG25" s="65"/>
      <c r="AH25" s="71"/>
      <c r="AI25" s="71"/>
      <c r="AJ25" s="71"/>
    </row>
    <row r="26" spans="1:36" ht="15" customHeight="1" x14ac:dyDescent="0.2">
      <c r="A26" s="284">
        <f t="shared" si="0"/>
        <v>16</v>
      </c>
      <c r="B26" s="263"/>
      <c r="C26" s="244"/>
      <c r="D26" s="230"/>
      <c r="E26" s="230"/>
      <c r="F26" s="230"/>
      <c r="G26" s="230"/>
      <c r="H26" s="230"/>
      <c r="I26" s="231"/>
      <c r="J26" s="160"/>
      <c r="K26" s="16"/>
      <c r="L26" s="17"/>
      <c r="M26" s="161"/>
      <c r="N26" s="162"/>
      <c r="O26" s="17"/>
      <c r="P26" s="17"/>
      <c r="Q26" s="161"/>
      <c r="R26" s="162"/>
      <c r="S26" s="17"/>
      <c r="T26" s="17"/>
      <c r="U26" s="161"/>
      <c r="V26" s="164"/>
      <c r="W26" s="17"/>
      <c r="X26" s="17"/>
      <c r="Y26" s="163"/>
      <c r="Z26" s="65"/>
      <c r="AA26" s="65"/>
      <c r="AB26" s="65"/>
      <c r="AC26" s="65"/>
      <c r="AD26" s="65"/>
      <c r="AE26" s="65"/>
      <c r="AF26" s="65"/>
      <c r="AG26" s="65"/>
      <c r="AH26" s="71"/>
      <c r="AI26" s="71"/>
      <c r="AJ26" s="71"/>
    </row>
    <row r="27" spans="1:36" ht="15" customHeight="1" x14ac:dyDescent="0.2">
      <c r="A27" s="284">
        <f t="shared" si="0"/>
        <v>17</v>
      </c>
      <c r="B27" s="263"/>
      <c r="C27" s="244"/>
      <c r="D27" s="230"/>
      <c r="E27" s="230"/>
      <c r="F27" s="230"/>
      <c r="G27" s="230"/>
      <c r="H27" s="230"/>
      <c r="I27" s="231"/>
      <c r="J27" s="160"/>
      <c r="K27" s="16"/>
      <c r="L27" s="17"/>
      <c r="M27" s="161"/>
      <c r="N27" s="162"/>
      <c r="O27" s="17"/>
      <c r="P27" s="17"/>
      <c r="Q27" s="161"/>
      <c r="R27" s="162"/>
      <c r="S27" s="17"/>
      <c r="T27" s="17"/>
      <c r="U27" s="161"/>
      <c r="V27" s="164"/>
      <c r="W27" s="17"/>
      <c r="X27" s="17"/>
      <c r="Y27" s="163"/>
      <c r="Z27" s="65"/>
      <c r="AA27" s="65"/>
      <c r="AB27" s="65"/>
      <c r="AC27" s="65"/>
      <c r="AD27" s="65"/>
      <c r="AE27" s="65"/>
      <c r="AF27" s="65"/>
      <c r="AG27" s="65"/>
      <c r="AH27" s="71"/>
      <c r="AI27" s="71"/>
      <c r="AJ27" s="71"/>
    </row>
    <row r="28" spans="1:36" ht="15" customHeight="1" x14ac:dyDescent="0.2">
      <c r="A28" s="284">
        <f t="shared" si="0"/>
        <v>18</v>
      </c>
      <c r="B28" s="263"/>
      <c r="C28" s="244"/>
      <c r="D28" s="230"/>
      <c r="E28" s="230"/>
      <c r="F28" s="230"/>
      <c r="G28" s="230"/>
      <c r="H28" s="230"/>
      <c r="I28" s="231"/>
      <c r="J28" s="160"/>
      <c r="K28" s="16"/>
      <c r="L28" s="17"/>
      <c r="M28" s="161"/>
      <c r="N28" s="162"/>
      <c r="O28" s="17"/>
      <c r="P28" s="17"/>
      <c r="Q28" s="161"/>
      <c r="R28" s="162"/>
      <c r="S28" s="17"/>
      <c r="T28" s="17"/>
      <c r="U28" s="161"/>
      <c r="V28" s="164"/>
      <c r="W28" s="17"/>
      <c r="X28" s="17"/>
      <c r="Y28" s="163"/>
      <c r="Z28" s="65"/>
      <c r="AA28" s="65"/>
      <c r="AB28" s="65"/>
      <c r="AC28" s="65"/>
      <c r="AD28" s="65"/>
      <c r="AE28" s="65"/>
      <c r="AF28" s="65"/>
      <c r="AG28" s="65"/>
      <c r="AH28" s="71"/>
      <c r="AI28" s="71"/>
      <c r="AJ28" s="71"/>
    </row>
    <row r="29" spans="1:36" ht="15" customHeight="1" x14ac:dyDescent="0.2">
      <c r="A29" s="284">
        <f t="shared" si="0"/>
        <v>19</v>
      </c>
      <c r="B29" s="263"/>
      <c r="C29" s="244"/>
      <c r="D29" s="230"/>
      <c r="E29" s="230"/>
      <c r="F29" s="230"/>
      <c r="G29" s="230"/>
      <c r="H29" s="230"/>
      <c r="I29" s="231"/>
      <c r="J29" s="160"/>
      <c r="K29" s="16"/>
      <c r="L29" s="17"/>
      <c r="M29" s="161"/>
      <c r="N29" s="162"/>
      <c r="O29" s="17"/>
      <c r="P29" s="17"/>
      <c r="Q29" s="161"/>
      <c r="R29" s="162"/>
      <c r="S29" s="17"/>
      <c r="T29" s="17"/>
      <c r="U29" s="161"/>
      <c r="V29" s="164"/>
      <c r="W29" s="17"/>
      <c r="X29" s="17"/>
      <c r="Y29" s="163"/>
      <c r="Z29" s="65"/>
      <c r="AA29" s="65"/>
      <c r="AB29" s="65"/>
      <c r="AC29" s="65"/>
      <c r="AD29" s="65"/>
      <c r="AE29" s="65"/>
      <c r="AF29" s="65"/>
      <c r="AG29" s="65"/>
      <c r="AH29" s="71"/>
      <c r="AI29" s="71"/>
      <c r="AJ29" s="71"/>
    </row>
    <row r="30" spans="1:36" ht="15" customHeight="1" x14ac:dyDescent="0.2">
      <c r="A30" s="284">
        <f t="shared" si="0"/>
        <v>20</v>
      </c>
      <c r="B30" s="263"/>
      <c r="C30" s="244"/>
      <c r="D30" s="230"/>
      <c r="E30" s="230"/>
      <c r="F30" s="230"/>
      <c r="G30" s="230"/>
      <c r="H30" s="230"/>
      <c r="I30" s="231"/>
      <c r="J30" s="160"/>
      <c r="K30" s="16"/>
      <c r="L30" s="17"/>
      <c r="M30" s="161"/>
      <c r="N30" s="162"/>
      <c r="O30" s="17"/>
      <c r="P30" s="17"/>
      <c r="Q30" s="161"/>
      <c r="R30" s="162"/>
      <c r="S30" s="17"/>
      <c r="T30" s="17"/>
      <c r="U30" s="161"/>
      <c r="V30" s="164"/>
      <c r="W30" s="17"/>
      <c r="X30" s="17"/>
      <c r="Y30" s="163"/>
      <c r="Z30" s="65"/>
      <c r="AA30" s="65"/>
      <c r="AB30" s="65"/>
      <c r="AC30" s="65"/>
      <c r="AD30" s="65"/>
      <c r="AE30" s="65"/>
      <c r="AF30" s="65"/>
      <c r="AG30" s="65"/>
      <c r="AH30" s="71"/>
      <c r="AI30" s="71"/>
      <c r="AJ30" s="71"/>
    </row>
    <row r="31" spans="1:36" ht="15" customHeight="1" x14ac:dyDescent="0.2">
      <c r="A31" s="284">
        <f t="shared" si="0"/>
        <v>21</v>
      </c>
      <c r="B31" s="263"/>
      <c r="C31" s="244"/>
      <c r="D31" s="230"/>
      <c r="E31" s="230"/>
      <c r="F31" s="230"/>
      <c r="G31" s="230"/>
      <c r="H31" s="230"/>
      <c r="I31" s="231"/>
      <c r="J31" s="160"/>
      <c r="K31" s="16"/>
      <c r="L31" s="17"/>
      <c r="M31" s="161"/>
      <c r="N31" s="162"/>
      <c r="O31" s="17"/>
      <c r="P31" s="17"/>
      <c r="Q31" s="161"/>
      <c r="R31" s="162"/>
      <c r="S31" s="17"/>
      <c r="T31" s="17"/>
      <c r="U31" s="161"/>
      <c r="V31" s="164"/>
      <c r="W31" s="17"/>
      <c r="X31" s="17"/>
      <c r="Y31" s="163"/>
      <c r="Z31" s="65"/>
      <c r="AA31" s="65"/>
      <c r="AB31" s="65"/>
      <c r="AC31" s="65"/>
      <c r="AD31" s="65"/>
      <c r="AE31" s="65"/>
      <c r="AF31" s="65"/>
      <c r="AG31" s="65"/>
      <c r="AH31" s="71"/>
      <c r="AI31" s="71"/>
      <c r="AJ31" s="71"/>
    </row>
    <row r="32" spans="1:36" ht="15" customHeight="1" x14ac:dyDescent="0.2">
      <c r="A32" s="284">
        <f t="shared" si="0"/>
        <v>22</v>
      </c>
      <c r="B32" s="263"/>
      <c r="C32" s="244"/>
      <c r="D32" s="230"/>
      <c r="E32" s="230"/>
      <c r="F32" s="230"/>
      <c r="G32" s="230"/>
      <c r="H32" s="230"/>
      <c r="I32" s="231"/>
      <c r="J32" s="160"/>
      <c r="K32" s="16"/>
      <c r="L32" s="17"/>
      <c r="M32" s="161"/>
      <c r="N32" s="162"/>
      <c r="O32" s="17"/>
      <c r="P32" s="17"/>
      <c r="Q32" s="161"/>
      <c r="R32" s="162"/>
      <c r="S32" s="17"/>
      <c r="T32" s="17"/>
      <c r="U32" s="161"/>
      <c r="V32" s="164"/>
      <c r="W32" s="17"/>
      <c r="X32" s="17"/>
      <c r="Y32" s="163"/>
      <c r="Z32" s="65"/>
      <c r="AA32" s="65"/>
      <c r="AB32" s="65"/>
      <c r="AC32" s="65"/>
      <c r="AD32" s="65"/>
      <c r="AE32" s="65"/>
      <c r="AF32" s="65"/>
      <c r="AG32" s="65"/>
      <c r="AH32" s="71"/>
      <c r="AI32" s="71"/>
      <c r="AJ32" s="71"/>
    </row>
    <row r="33" spans="1:36" ht="15" customHeight="1" x14ac:dyDescent="0.2">
      <c r="A33" s="284">
        <f t="shared" si="0"/>
        <v>23</v>
      </c>
      <c r="B33" s="263"/>
      <c r="C33" s="244"/>
      <c r="D33" s="230"/>
      <c r="E33" s="230"/>
      <c r="F33" s="230"/>
      <c r="G33" s="230"/>
      <c r="H33" s="230"/>
      <c r="I33" s="231"/>
      <c r="J33" s="160"/>
      <c r="K33" s="16"/>
      <c r="L33" s="17"/>
      <c r="M33" s="161"/>
      <c r="N33" s="162"/>
      <c r="O33" s="17"/>
      <c r="P33" s="17"/>
      <c r="Q33" s="161"/>
      <c r="R33" s="162"/>
      <c r="S33" s="17"/>
      <c r="T33" s="17"/>
      <c r="U33" s="161"/>
      <c r="V33" s="164"/>
      <c r="W33" s="17"/>
      <c r="X33" s="17"/>
      <c r="Y33" s="163"/>
      <c r="Z33" s="65"/>
      <c r="AA33" s="65"/>
      <c r="AB33" s="65"/>
      <c r="AC33" s="65"/>
      <c r="AD33" s="65"/>
      <c r="AE33" s="65"/>
      <c r="AF33" s="65"/>
      <c r="AG33" s="65"/>
      <c r="AH33" s="71"/>
      <c r="AI33" s="71"/>
      <c r="AJ33" s="71"/>
    </row>
    <row r="34" spans="1:36" ht="15" customHeight="1" x14ac:dyDescent="0.2">
      <c r="A34" s="284">
        <f t="shared" si="0"/>
        <v>24</v>
      </c>
      <c r="B34" s="263"/>
      <c r="C34" s="244"/>
      <c r="D34" s="230"/>
      <c r="E34" s="230"/>
      <c r="F34" s="230"/>
      <c r="G34" s="230"/>
      <c r="H34" s="230"/>
      <c r="I34" s="231"/>
      <c r="J34" s="160"/>
      <c r="K34" s="16"/>
      <c r="L34" s="17"/>
      <c r="M34" s="161"/>
      <c r="N34" s="162"/>
      <c r="O34" s="17"/>
      <c r="P34" s="17"/>
      <c r="Q34" s="161"/>
      <c r="R34" s="162"/>
      <c r="S34" s="17"/>
      <c r="T34" s="17"/>
      <c r="U34" s="161"/>
      <c r="V34" s="164"/>
      <c r="W34" s="17"/>
      <c r="X34" s="17"/>
      <c r="Y34" s="163"/>
      <c r="Z34" s="65"/>
      <c r="AA34" s="65"/>
      <c r="AB34" s="65"/>
      <c r="AC34" s="65"/>
      <c r="AD34" s="65"/>
      <c r="AE34" s="65"/>
      <c r="AF34" s="65"/>
      <c r="AG34" s="65"/>
      <c r="AH34" s="71"/>
      <c r="AI34" s="71"/>
      <c r="AJ34" s="71"/>
    </row>
    <row r="35" spans="1:36" ht="15" customHeight="1" x14ac:dyDescent="0.2">
      <c r="A35" s="361">
        <f t="shared" si="0"/>
        <v>25</v>
      </c>
      <c r="B35" s="304"/>
      <c r="C35" s="360"/>
      <c r="D35" s="333"/>
      <c r="E35" s="333"/>
      <c r="F35" s="333"/>
      <c r="G35" s="333"/>
      <c r="H35" s="333"/>
      <c r="I35" s="309"/>
      <c r="J35" s="152"/>
      <c r="K35" s="18"/>
      <c r="L35" s="19"/>
      <c r="M35" s="165"/>
      <c r="N35" s="166"/>
      <c r="O35" s="20"/>
      <c r="P35" s="20"/>
      <c r="Q35" s="165"/>
      <c r="R35" s="166"/>
      <c r="S35" s="20"/>
      <c r="T35" s="20"/>
      <c r="U35" s="165"/>
      <c r="V35" s="65"/>
      <c r="W35" s="20"/>
      <c r="X35" s="20"/>
      <c r="Y35" s="167"/>
      <c r="Z35" s="65"/>
      <c r="AA35" s="65"/>
      <c r="AB35" s="65"/>
      <c r="AC35" s="65"/>
      <c r="AD35" s="65"/>
      <c r="AE35" s="65"/>
      <c r="AF35" s="65"/>
      <c r="AG35" s="65"/>
      <c r="AH35" s="71"/>
      <c r="AI35" s="71"/>
      <c r="AJ35" s="71"/>
    </row>
    <row r="36" spans="1:36" ht="12" customHeight="1" x14ac:dyDescent="0.2">
      <c r="A36" s="168"/>
      <c r="B36" s="169"/>
      <c r="C36" s="66"/>
      <c r="D36" s="66"/>
      <c r="E36" s="66"/>
      <c r="F36" s="66"/>
      <c r="G36" s="66"/>
      <c r="H36" s="66"/>
      <c r="I36" s="66"/>
      <c r="J36" s="169"/>
      <c r="K36" s="169"/>
      <c r="L36" s="169"/>
      <c r="M36" s="169"/>
      <c r="N36" s="169"/>
      <c r="O36" s="169"/>
      <c r="P36" s="169"/>
      <c r="Q36" s="169"/>
      <c r="R36" s="169"/>
      <c r="S36" s="169"/>
      <c r="T36" s="169"/>
      <c r="U36" s="169"/>
      <c r="V36" s="169"/>
      <c r="W36" s="169"/>
      <c r="X36" s="169"/>
      <c r="Y36" s="169"/>
      <c r="Z36" s="65"/>
      <c r="AA36" s="65"/>
      <c r="AB36" s="65"/>
      <c r="AC36" s="65"/>
      <c r="AD36" s="65"/>
      <c r="AE36" s="65"/>
      <c r="AF36" s="65"/>
      <c r="AG36" s="65"/>
      <c r="AH36" s="71"/>
      <c r="AI36" s="71"/>
      <c r="AJ36" s="71"/>
    </row>
    <row r="37" spans="1:36" ht="12" customHeight="1" x14ac:dyDescent="0.2">
      <c r="A37" s="114" t="str">
        <f>FormNumber</f>
        <v>F330-02</v>
      </c>
      <c r="B37" s="71"/>
      <c r="C37" s="71"/>
      <c r="D37" s="71"/>
      <c r="E37" s="71"/>
      <c r="F37" s="71"/>
      <c r="G37" s="71"/>
      <c r="H37" s="71"/>
      <c r="I37" s="71"/>
      <c r="J37" s="71"/>
      <c r="K37" s="71"/>
      <c r="L37" s="203" t="str">
        <f>FormVersion</f>
        <v>2015-SEP</v>
      </c>
      <c r="M37" s="191"/>
      <c r="N37" s="191"/>
      <c r="O37" s="71"/>
      <c r="P37" s="71"/>
      <c r="Q37" s="71"/>
      <c r="R37" s="71"/>
      <c r="S37" s="71"/>
      <c r="T37" s="71"/>
      <c r="U37" s="71"/>
      <c r="V37" s="71"/>
      <c r="W37" s="71"/>
      <c r="X37" s="71"/>
      <c r="Y37" s="142" t="str">
        <f>"Section G - Subcontractors, Page "&amp;Z7&amp;" of "&amp;SUBLastpage</f>
        <v>Section G - Subcontractors, Page 1 of 0</v>
      </c>
      <c r="Z37" s="65"/>
      <c r="AA37" s="65"/>
      <c r="AB37" s="65"/>
      <c r="AC37" s="65"/>
      <c r="AD37" s="65"/>
      <c r="AE37" s="65"/>
      <c r="AF37" s="65"/>
      <c r="AG37" s="65"/>
      <c r="AH37" s="71"/>
      <c r="AI37" s="71"/>
      <c r="AJ37" s="71"/>
    </row>
    <row r="38" spans="1:36" ht="17.25" customHeight="1" x14ac:dyDescent="0.25">
      <c r="A38" s="65" t="s">
        <v>110</v>
      </c>
      <c r="B38" s="65"/>
      <c r="C38" s="65"/>
      <c r="D38" s="65"/>
      <c r="E38" s="281">
        <f>ContractorName</f>
        <v>0</v>
      </c>
      <c r="F38" s="205"/>
      <c r="G38" s="205"/>
      <c r="H38" s="205"/>
      <c r="I38" s="205"/>
      <c r="J38" s="65"/>
      <c r="K38" s="65" t="s">
        <v>57</v>
      </c>
      <c r="L38" s="65"/>
      <c r="M38" s="65"/>
      <c r="N38" s="276">
        <f>ContractNumber</f>
        <v>0</v>
      </c>
      <c r="O38" s="205"/>
      <c r="P38" s="205"/>
      <c r="Q38" s="205"/>
      <c r="R38" s="205"/>
      <c r="S38" s="65"/>
      <c r="T38" s="22"/>
      <c r="U38" s="345" t="s">
        <v>219</v>
      </c>
      <c r="V38" s="186"/>
      <c r="W38" s="186"/>
      <c r="X38" s="186"/>
      <c r="Y38" s="186"/>
      <c r="Z38" s="65"/>
      <c r="AA38" s="65"/>
      <c r="AB38" s="65"/>
      <c r="AC38" s="65"/>
      <c r="AD38" s="65"/>
      <c r="AE38" s="65"/>
      <c r="AF38" s="65"/>
      <c r="AG38" s="65"/>
      <c r="AH38" s="65"/>
      <c r="AI38" s="65"/>
      <c r="AJ38" s="65"/>
    </row>
    <row r="39" spans="1:36" ht="17.25" customHeight="1" x14ac:dyDescent="0.2">
      <c r="A39" s="65" t="s">
        <v>112</v>
      </c>
      <c r="B39" s="65"/>
      <c r="C39" s="65"/>
      <c r="D39" s="65"/>
      <c r="E39" s="281">
        <f>ProjectName1</f>
        <v>0</v>
      </c>
      <c r="F39" s="205"/>
      <c r="G39" s="205"/>
      <c r="H39" s="205"/>
      <c r="I39" s="20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row>
    <row r="40" spans="1:36" ht="17.25" customHeight="1" x14ac:dyDescent="0.2">
      <c r="A40" s="198"/>
      <c r="B40" s="184"/>
      <c r="C40" s="184"/>
      <c r="D40" s="184"/>
      <c r="E40" s="283">
        <f>ProjectName2</f>
        <v>0</v>
      </c>
      <c r="F40" s="239"/>
      <c r="G40" s="239"/>
      <c r="H40" s="239"/>
      <c r="I40" s="239"/>
      <c r="J40" s="65"/>
      <c r="K40" s="65" t="s">
        <v>58</v>
      </c>
      <c r="L40" s="65"/>
      <c r="M40" s="65"/>
      <c r="N40" s="276">
        <f>AlternateNumber</f>
        <v>0</v>
      </c>
      <c r="O40" s="205"/>
      <c r="P40" s="205"/>
      <c r="Q40" s="205"/>
      <c r="R40" s="205"/>
      <c r="S40" s="65"/>
      <c r="T40" s="78"/>
      <c r="U40" s="367" t="s">
        <v>59</v>
      </c>
      <c r="V40" s="184"/>
      <c r="W40" s="204">
        <f>RequestNumber</f>
        <v>0</v>
      </c>
      <c r="X40" s="205"/>
      <c r="Y40" s="205"/>
      <c r="Z40" s="65"/>
      <c r="AA40" s="65"/>
      <c r="AB40" s="65"/>
      <c r="AC40" s="65"/>
      <c r="AD40" s="65"/>
      <c r="AE40" s="65"/>
      <c r="AF40" s="65"/>
      <c r="AG40" s="65"/>
      <c r="AH40" s="65"/>
      <c r="AI40" s="65"/>
      <c r="AJ40" s="65"/>
    </row>
    <row r="41" spans="1:36" ht="17.25" customHeight="1" x14ac:dyDescent="0.2">
      <c r="A41" s="65" t="s">
        <v>114</v>
      </c>
      <c r="B41" s="65"/>
      <c r="C41" s="65"/>
      <c r="D41" s="65"/>
      <c r="E41" s="288">
        <f>ProjectLocation</f>
        <v>0</v>
      </c>
      <c r="F41" s="239"/>
      <c r="G41" s="239"/>
      <c r="H41" s="239"/>
      <c r="I41" s="239"/>
      <c r="J41" s="65"/>
      <c r="K41" s="65"/>
      <c r="L41" s="65"/>
      <c r="M41" s="65"/>
      <c r="N41" s="65"/>
      <c r="O41" s="65"/>
      <c r="P41" s="65"/>
      <c r="Q41" s="65"/>
      <c r="R41" s="65"/>
      <c r="S41" s="65"/>
      <c r="T41" s="71"/>
      <c r="U41" s="65" t="s">
        <v>61</v>
      </c>
      <c r="V41" s="77">
        <f>V7+1</f>
        <v>3</v>
      </c>
      <c r="W41" s="43" t="s">
        <v>62</v>
      </c>
      <c r="X41" s="321">
        <f>LastPage</f>
        <v>1</v>
      </c>
      <c r="Y41" s="239"/>
      <c r="Z41" s="65">
        <f>Z7+1</f>
        <v>2</v>
      </c>
      <c r="AA41" s="65"/>
      <c r="AB41" s="65"/>
      <c r="AC41" s="65"/>
      <c r="AD41" s="65"/>
      <c r="AE41" s="65"/>
      <c r="AF41" s="65"/>
      <c r="AG41" s="65"/>
      <c r="AH41" s="65"/>
      <c r="AI41" s="65"/>
      <c r="AJ41" s="65"/>
    </row>
    <row r="42" spans="1:36" ht="12" customHeight="1" x14ac:dyDescent="0.2">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5"/>
      <c r="AA42" s="65"/>
      <c r="AB42" s="65"/>
      <c r="AC42" s="65"/>
      <c r="AD42" s="65"/>
      <c r="AE42" s="65"/>
      <c r="AF42" s="65"/>
      <c r="AG42" s="65"/>
      <c r="AH42" s="65"/>
      <c r="AI42" s="65"/>
      <c r="AJ42" s="65"/>
    </row>
    <row r="43" spans="1:36" ht="15" customHeight="1" x14ac:dyDescent="0.2">
      <c r="A43" s="343" t="s">
        <v>212</v>
      </c>
      <c r="B43" s="191"/>
      <c r="C43" s="191"/>
      <c r="D43" s="191"/>
      <c r="E43" s="191"/>
      <c r="F43" s="191"/>
      <c r="G43" s="191"/>
      <c r="H43" s="191"/>
      <c r="I43" s="191"/>
      <c r="J43" s="343" t="s">
        <v>213</v>
      </c>
      <c r="K43" s="191"/>
      <c r="L43" s="191"/>
      <c r="M43" s="287"/>
      <c r="N43" s="366" t="s">
        <v>214</v>
      </c>
      <c r="O43" s="265"/>
      <c r="P43" s="265"/>
      <c r="Q43" s="275"/>
      <c r="R43" s="366" t="s">
        <v>215</v>
      </c>
      <c r="S43" s="265"/>
      <c r="T43" s="265"/>
      <c r="U43" s="275"/>
      <c r="V43" s="368" t="s">
        <v>216</v>
      </c>
      <c r="W43" s="191"/>
      <c r="X43" s="191"/>
      <c r="Y43" s="287"/>
      <c r="Z43" s="71"/>
      <c r="AA43" s="71"/>
      <c r="AB43" s="71"/>
      <c r="AC43" s="71"/>
      <c r="AD43" s="71"/>
      <c r="AE43" s="71"/>
      <c r="AF43" s="71"/>
      <c r="AG43" s="71"/>
      <c r="AH43" s="36"/>
      <c r="AI43" s="36"/>
      <c r="AJ43" s="36"/>
    </row>
    <row r="44" spans="1:36" ht="11.25" customHeight="1" x14ac:dyDescent="0.2">
      <c r="A44" s="150"/>
      <c r="B44" s="151"/>
      <c r="C44" s="151"/>
      <c r="D44" s="151"/>
      <c r="E44" s="151"/>
      <c r="F44" s="151"/>
      <c r="G44" s="151"/>
      <c r="H44" s="151"/>
      <c r="I44" s="165"/>
      <c r="J44" s="152"/>
      <c r="K44" s="153" t="s">
        <v>217</v>
      </c>
      <c r="L44" s="153" t="s">
        <v>218</v>
      </c>
      <c r="M44" s="154"/>
      <c r="N44" s="152"/>
      <c r="O44" s="153" t="s">
        <v>217</v>
      </c>
      <c r="P44" s="153" t="s">
        <v>218</v>
      </c>
      <c r="Q44" s="154"/>
      <c r="R44" s="152"/>
      <c r="S44" s="153" t="s">
        <v>217</v>
      </c>
      <c r="T44" s="153" t="s">
        <v>218</v>
      </c>
      <c r="U44" s="154"/>
      <c r="V44" s="152"/>
      <c r="W44" s="153" t="s">
        <v>217</v>
      </c>
      <c r="X44" s="153" t="s">
        <v>218</v>
      </c>
      <c r="Y44" s="154"/>
      <c r="Z44" s="71"/>
      <c r="AA44" s="71"/>
      <c r="AB44" s="71"/>
      <c r="AC44" s="71"/>
      <c r="AD44" s="71"/>
      <c r="AE44" s="71"/>
      <c r="AF44" s="71"/>
      <c r="AG44" s="71"/>
      <c r="AH44" s="36"/>
      <c r="AI44" s="36"/>
      <c r="AJ44" s="36"/>
    </row>
    <row r="45" spans="1:36" ht="15" customHeight="1" x14ac:dyDescent="0.2">
      <c r="A45" s="365">
        <f>A35+1</f>
        <v>26</v>
      </c>
      <c r="B45" s="267"/>
      <c r="C45" s="362"/>
      <c r="D45" s="363"/>
      <c r="E45" s="363"/>
      <c r="F45" s="363"/>
      <c r="G45" s="363"/>
      <c r="H45" s="363"/>
      <c r="I45" s="364"/>
      <c r="J45" s="155"/>
      <c r="K45" s="13"/>
      <c r="L45" s="13"/>
      <c r="M45" s="156"/>
      <c r="N45" s="157"/>
      <c r="O45" s="14"/>
      <c r="P45" s="14"/>
      <c r="Q45" s="156"/>
      <c r="R45" s="157"/>
      <c r="S45" s="14"/>
      <c r="T45" s="14"/>
      <c r="U45" s="158"/>
      <c r="V45" s="159"/>
      <c r="W45" s="15"/>
      <c r="X45" s="15"/>
      <c r="Y45" s="158"/>
      <c r="Z45" s="65"/>
      <c r="AA45" s="65"/>
      <c r="AB45" s="65"/>
      <c r="AC45" s="65"/>
      <c r="AD45" s="65"/>
      <c r="AE45" s="65"/>
      <c r="AF45" s="65"/>
      <c r="AG45" s="65"/>
      <c r="AH45" s="71"/>
      <c r="AI45" s="71"/>
      <c r="AJ45" s="71"/>
    </row>
    <row r="46" spans="1:36" ht="15" customHeight="1" x14ac:dyDescent="0.2">
      <c r="A46" s="284">
        <f t="shared" ref="A46:A69" si="1">A45+1</f>
        <v>27</v>
      </c>
      <c r="B46" s="263"/>
      <c r="C46" s="244"/>
      <c r="D46" s="230"/>
      <c r="E46" s="230"/>
      <c r="F46" s="230"/>
      <c r="G46" s="230"/>
      <c r="H46" s="230"/>
      <c r="I46" s="231"/>
      <c r="J46" s="160"/>
      <c r="K46" s="16"/>
      <c r="L46" s="16"/>
      <c r="M46" s="161"/>
      <c r="N46" s="162"/>
      <c r="O46" s="17"/>
      <c r="P46" s="17"/>
      <c r="Q46" s="161"/>
      <c r="R46" s="162"/>
      <c r="S46" s="17"/>
      <c r="T46" s="17"/>
      <c r="U46" s="163"/>
      <c r="V46" s="164"/>
      <c r="W46" s="17"/>
      <c r="X46" s="17"/>
      <c r="Y46" s="163"/>
      <c r="Z46" s="65"/>
      <c r="AA46" s="65"/>
      <c r="AB46" s="65"/>
      <c r="AC46" s="65"/>
      <c r="AD46" s="65"/>
      <c r="AE46" s="65"/>
      <c r="AF46" s="65"/>
      <c r="AG46" s="65"/>
      <c r="AH46" s="71"/>
      <c r="AI46" s="71"/>
      <c r="AJ46" s="71"/>
    </row>
    <row r="47" spans="1:36" ht="15" customHeight="1" x14ac:dyDescent="0.2">
      <c r="A47" s="284">
        <f t="shared" si="1"/>
        <v>28</v>
      </c>
      <c r="B47" s="263"/>
      <c r="C47" s="244"/>
      <c r="D47" s="230"/>
      <c r="E47" s="230"/>
      <c r="F47" s="230"/>
      <c r="G47" s="230"/>
      <c r="H47" s="230"/>
      <c r="I47" s="231"/>
      <c r="J47" s="160"/>
      <c r="K47" s="16"/>
      <c r="L47" s="17"/>
      <c r="M47" s="161"/>
      <c r="N47" s="162"/>
      <c r="O47" s="17"/>
      <c r="P47" s="17"/>
      <c r="Q47" s="161"/>
      <c r="R47" s="162"/>
      <c r="S47" s="17"/>
      <c r="T47" s="17"/>
      <c r="U47" s="161"/>
      <c r="V47" s="164"/>
      <c r="W47" s="17"/>
      <c r="X47" s="17"/>
      <c r="Y47" s="163"/>
      <c r="Z47" s="65"/>
      <c r="AA47" s="65"/>
      <c r="AB47" s="65"/>
      <c r="AC47" s="65"/>
      <c r="AD47" s="65"/>
      <c r="AE47" s="65"/>
      <c r="AF47" s="65"/>
      <c r="AG47" s="65"/>
      <c r="AH47" s="71"/>
      <c r="AI47" s="71"/>
      <c r="AJ47" s="71"/>
    </row>
    <row r="48" spans="1:36" ht="15" customHeight="1" x14ac:dyDescent="0.2">
      <c r="A48" s="284">
        <f t="shared" si="1"/>
        <v>29</v>
      </c>
      <c r="B48" s="263"/>
      <c r="C48" s="244"/>
      <c r="D48" s="230"/>
      <c r="E48" s="230"/>
      <c r="F48" s="230"/>
      <c r="G48" s="230"/>
      <c r="H48" s="230"/>
      <c r="I48" s="231"/>
      <c r="J48" s="160"/>
      <c r="K48" s="16"/>
      <c r="L48" s="17"/>
      <c r="M48" s="161"/>
      <c r="N48" s="162"/>
      <c r="O48" s="17"/>
      <c r="P48" s="17"/>
      <c r="Q48" s="161"/>
      <c r="R48" s="162"/>
      <c r="S48" s="17"/>
      <c r="T48" s="17"/>
      <c r="U48" s="161"/>
      <c r="V48" s="164"/>
      <c r="W48" s="17"/>
      <c r="X48" s="17"/>
      <c r="Y48" s="163"/>
      <c r="Z48" s="65"/>
      <c r="AA48" s="65"/>
      <c r="AB48" s="65"/>
      <c r="AC48" s="65"/>
      <c r="AD48" s="65"/>
      <c r="AE48" s="65"/>
      <c r="AF48" s="65"/>
      <c r="AG48" s="65"/>
      <c r="AH48" s="71"/>
      <c r="AI48" s="71"/>
      <c r="AJ48" s="71"/>
    </row>
    <row r="49" spans="1:36" ht="15" customHeight="1" x14ac:dyDescent="0.2">
      <c r="A49" s="284">
        <f t="shared" si="1"/>
        <v>30</v>
      </c>
      <c r="B49" s="263"/>
      <c r="C49" s="244"/>
      <c r="D49" s="230"/>
      <c r="E49" s="230"/>
      <c r="F49" s="230"/>
      <c r="G49" s="230"/>
      <c r="H49" s="230"/>
      <c r="I49" s="231"/>
      <c r="J49" s="160"/>
      <c r="K49" s="16"/>
      <c r="L49" s="17"/>
      <c r="M49" s="161"/>
      <c r="N49" s="162"/>
      <c r="O49" s="17"/>
      <c r="P49" s="17"/>
      <c r="Q49" s="161"/>
      <c r="R49" s="162"/>
      <c r="S49" s="17"/>
      <c r="T49" s="17"/>
      <c r="U49" s="161"/>
      <c r="V49" s="164"/>
      <c r="W49" s="17"/>
      <c r="X49" s="17"/>
      <c r="Y49" s="163"/>
      <c r="Z49" s="65"/>
      <c r="AA49" s="65"/>
      <c r="AB49" s="65"/>
      <c r="AC49" s="65"/>
      <c r="AD49" s="65"/>
      <c r="AE49" s="65"/>
      <c r="AF49" s="65"/>
      <c r="AG49" s="65"/>
      <c r="AH49" s="71"/>
      <c r="AI49" s="71"/>
      <c r="AJ49" s="71"/>
    </row>
    <row r="50" spans="1:36" ht="15" customHeight="1" x14ac:dyDescent="0.2">
      <c r="A50" s="284">
        <f t="shared" si="1"/>
        <v>31</v>
      </c>
      <c r="B50" s="263"/>
      <c r="C50" s="244"/>
      <c r="D50" s="230"/>
      <c r="E50" s="230"/>
      <c r="F50" s="230"/>
      <c r="G50" s="230"/>
      <c r="H50" s="230"/>
      <c r="I50" s="231"/>
      <c r="J50" s="160"/>
      <c r="K50" s="16"/>
      <c r="L50" s="17"/>
      <c r="M50" s="161"/>
      <c r="N50" s="162"/>
      <c r="O50" s="17"/>
      <c r="P50" s="17"/>
      <c r="Q50" s="161"/>
      <c r="R50" s="162"/>
      <c r="S50" s="17"/>
      <c r="T50" s="17"/>
      <c r="U50" s="161"/>
      <c r="V50" s="164"/>
      <c r="W50" s="17"/>
      <c r="X50" s="17"/>
      <c r="Y50" s="163"/>
      <c r="Z50" s="65"/>
      <c r="AA50" s="65"/>
      <c r="AB50" s="65"/>
      <c r="AC50" s="65"/>
      <c r="AD50" s="65"/>
      <c r="AE50" s="65"/>
      <c r="AF50" s="65"/>
      <c r="AG50" s="65"/>
      <c r="AH50" s="71"/>
      <c r="AI50" s="71"/>
      <c r="AJ50" s="71"/>
    </row>
    <row r="51" spans="1:36" ht="15" customHeight="1" x14ac:dyDescent="0.2">
      <c r="A51" s="284">
        <f t="shared" si="1"/>
        <v>32</v>
      </c>
      <c r="B51" s="263"/>
      <c r="C51" s="244"/>
      <c r="D51" s="230"/>
      <c r="E51" s="230"/>
      <c r="F51" s="230"/>
      <c r="G51" s="230"/>
      <c r="H51" s="230"/>
      <c r="I51" s="231"/>
      <c r="J51" s="160"/>
      <c r="K51" s="16"/>
      <c r="L51" s="17"/>
      <c r="M51" s="161"/>
      <c r="N51" s="162"/>
      <c r="O51" s="17"/>
      <c r="P51" s="17"/>
      <c r="Q51" s="161"/>
      <c r="R51" s="162"/>
      <c r="S51" s="17"/>
      <c r="T51" s="17"/>
      <c r="U51" s="161"/>
      <c r="V51" s="164"/>
      <c r="W51" s="17"/>
      <c r="X51" s="17"/>
      <c r="Y51" s="163"/>
      <c r="Z51" s="65"/>
      <c r="AA51" s="65"/>
      <c r="AB51" s="65"/>
      <c r="AC51" s="65"/>
      <c r="AD51" s="65"/>
      <c r="AE51" s="65"/>
      <c r="AF51" s="65"/>
      <c r="AG51" s="65"/>
      <c r="AH51" s="71"/>
      <c r="AI51" s="71"/>
      <c r="AJ51" s="71"/>
    </row>
    <row r="52" spans="1:36" ht="15" customHeight="1" x14ac:dyDescent="0.2">
      <c r="A52" s="284">
        <f t="shared" si="1"/>
        <v>33</v>
      </c>
      <c r="B52" s="263"/>
      <c r="C52" s="244"/>
      <c r="D52" s="230"/>
      <c r="E52" s="230"/>
      <c r="F52" s="230"/>
      <c r="G52" s="230"/>
      <c r="H52" s="230"/>
      <c r="I52" s="231"/>
      <c r="J52" s="160"/>
      <c r="K52" s="16"/>
      <c r="L52" s="17"/>
      <c r="M52" s="161"/>
      <c r="N52" s="162"/>
      <c r="O52" s="17"/>
      <c r="P52" s="17"/>
      <c r="Q52" s="161"/>
      <c r="R52" s="162"/>
      <c r="S52" s="17"/>
      <c r="T52" s="17"/>
      <c r="U52" s="161"/>
      <c r="V52" s="164"/>
      <c r="W52" s="17"/>
      <c r="X52" s="17"/>
      <c r="Y52" s="163"/>
      <c r="Z52" s="65"/>
      <c r="AA52" s="65"/>
      <c r="AB52" s="65"/>
      <c r="AC52" s="65"/>
      <c r="AD52" s="65"/>
      <c r="AE52" s="65"/>
      <c r="AF52" s="65"/>
      <c r="AG52" s="65"/>
      <c r="AH52" s="71"/>
      <c r="AI52" s="71"/>
      <c r="AJ52" s="71"/>
    </row>
    <row r="53" spans="1:36" ht="15" customHeight="1" x14ac:dyDescent="0.2">
      <c r="A53" s="284">
        <f t="shared" si="1"/>
        <v>34</v>
      </c>
      <c r="B53" s="263"/>
      <c r="C53" s="244"/>
      <c r="D53" s="230"/>
      <c r="E53" s="230"/>
      <c r="F53" s="230"/>
      <c r="G53" s="230"/>
      <c r="H53" s="230"/>
      <c r="I53" s="231"/>
      <c r="J53" s="160"/>
      <c r="K53" s="16"/>
      <c r="L53" s="17"/>
      <c r="M53" s="161"/>
      <c r="N53" s="162"/>
      <c r="O53" s="17"/>
      <c r="P53" s="17"/>
      <c r="Q53" s="161"/>
      <c r="R53" s="162"/>
      <c r="S53" s="17"/>
      <c r="T53" s="17"/>
      <c r="U53" s="161"/>
      <c r="V53" s="164"/>
      <c r="W53" s="17"/>
      <c r="X53" s="17"/>
      <c r="Y53" s="163"/>
      <c r="Z53" s="65"/>
      <c r="AA53" s="65"/>
      <c r="AB53" s="65"/>
      <c r="AC53" s="65"/>
      <c r="AD53" s="65"/>
      <c r="AE53" s="65"/>
      <c r="AF53" s="65"/>
      <c r="AG53" s="65"/>
      <c r="AH53" s="71"/>
      <c r="AI53" s="71"/>
      <c r="AJ53" s="71"/>
    </row>
    <row r="54" spans="1:36" ht="15" customHeight="1" x14ac:dyDescent="0.2">
      <c r="A54" s="284">
        <f t="shared" si="1"/>
        <v>35</v>
      </c>
      <c r="B54" s="263"/>
      <c r="C54" s="244"/>
      <c r="D54" s="230"/>
      <c r="E54" s="230"/>
      <c r="F54" s="230"/>
      <c r="G54" s="230"/>
      <c r="H54" s="230"/>
      <c r="I54" s="231"/>
      <c r="J54" s="160"/>
      <c r="K54" s="16"/>
      <c r="L54" s="17"/>
      <c r="M54" s="161"/>
      <c r="N54" s="162"/>
      <c r="O54" s="17"/>
      <c r="P54" s="17"/>
      <c r="Q54" s="161"/>
      <c r="R54" s="162"/>
      <c r="S54" s="17"/>
      <c r="T54" s="17"/>
      <c r="U54" s="161"/>
      <c r="V54" s="164"/>
      <c r="W54" s="17"/>
      <c r="X54" s="17"/>
      <c r="Y54" s="163"/>
      <c r="Z54" s="65"/>
      <c r="AA54" s="65"/>
      <c r="AB54" s="65"/>
      <c r="AC54" s="65"/>
      <c r="AD54" s="65"/>
      <c r="AE54" s="65"/>
      <c r="AF54" s="65"/>
      <c r="AG54" s="65"/>
      <c r="AH54" s="71"/>
      <c r="AI54" s="71"/>
      <c r="AJ54" s="71"/>
    </row>
    <row r="55" spans="1:36" ht="15" customHeight="1" x14ac:dyDescent="0.2">
      <c r="A55" s="284">
        <f t="shared" si="1"/>
        <v>36</v>
      </c>
      <c r="B55" s="263"/>
      <c r="C55" s="244"/>
      <c r="D55" s="230"/>
      <c r="E55" s="230"/>
      <c r="F55" s="230"/>
      <c r="G55" s="230"/>
      <c r="H55" s="230"/>
      <c r="I55" s="231"/>
      <c r="J55" s="160"/>
      <c r="K55" s="16"/>
      <c r="L55" s="17"/>
      <c r="M55" s="161"/>
      <c r="N55" s="162"/>
      <c r="O55" s="17"/>
      <c r="P55" s="17"/>
      <c r="Q55" s="161"/>
      <c r="R55" s="162"/>
      <c r="S55" s="17"/>
      <c r="T55" s="17"/>
      <c r="U55" s="161"/>
      <c r="V55" s="164"/>
      <c r="W55" s="17"/>
      <c r="X55" s="17"/>
      <c r="Y55" s="163"/>
      <c r="Z55" s="65"/>
      <c r="AA55" s="65"/>
      <c r="AB55" s="65"/>
      <c r="AC55" s="65"/>
      <c r="AD55" s="65"/>
      <c r="AE55" s="65"/>
      <c r="AF55" s="65"/>
      <c r="AG55" s="65"/>
      <c r="AH55" s="71"/>
      <c r="AI55" s="71"/>
      <c r="AJ55" s="71"/>
    </row>
    <row r="56" spans="1:36" ht="15" customHeight="1" x14ac:dyDescent="0.2">
      <c r="A56" s="284">
        <f t="shared" si="1"/>
        <v>37</v>
      </c>
      <c r="B56" s="263"/>
      <c r="C56" s="244"/>
      <c r="D56" s="230"/>
      <c r="E56" s="230"/>
      <c r="F56" s="230"/>
      <c r="G56" s="230"/>
      <c r="H56" s="230"/>
      <c r="I56" s="231"/>
      <c r="J56" s="160"/>
      <c r="K56" s="16"/>
      <c r="L56" s="17"/>
      <c r="M56" s="161"/>
      <c r="N56" s="162"/>
      <c r="O56" s="17"/>
      <c r="P56" s="17"/>
      <c r="Q56" s="161"/>
      <c r="R56" s="162"/>
      <c r="S56" s="17"/>
      <c r="T56" s="17"/>
      <c r="U56" s="161"/>
      <c r="V56" s="164"/>
      <c r="W56" s="17"/>
      <c r="X56" s="17"/>
      <c r="Y56" s="163"/>
      <c r="Z56" s="65"/>
      <c r="AA56" s="65"/>
      <c r="AB56" s="65"/>
      <c r="AC56" s="65"/>
      <c r="AD56" s="65"/>
      <c r="AE56" s="65"/>
      <c r="AF56" s="65"/>
      <c r="AG56" s="65"/>
      <c r="AH56" s="71"/>
      <c r="AI56" s="71"/>
      <c r="AJ56" s="71"/>
    </row>
    <row r="57" spans="1:36" ht="15" customHeight="1" x14ac:dyDescent="0.2">
      <c r="A57" s="284">
        <f t="shared" si="1"/>
        <v>38</v>
      </c>
      <c r="B57" s="263"/>
      <c r="C57" s="244"/>
      <c r="D57" s="230"/>
      <c r="E57" s="230"/>
      <c r="F57" s="230"/>
      <c r="G57" s="230"/>
      <c r="H57" s="230"/>
      <c r="I57" s="231"/>
      <c r="J57" s="160"/>
      <c r="K57" s="16"/>
      <c r="L57" s="17"/>
      <c r="M57" s="161"/>
      <c r="N57" s="162"/>
      <c r="O57" s="17"/>
      <c r="P57" s="17"/>
      <c r="Q57" s="161"/>
      <c r="R57" s="162"/>
      <c r="S57" s="17"/>
      <c r="T57" s="17"/>
      <c r="U57" s="161"/>
      <c r="V57" s="164"/>
      <c r="W57" s="17"/>
      <c r="X57" s="17"/>
      <c r="Y57" s="163"/>
      <c r="Z57" s="65"/>
      <c r="AA57" s="65"/>
      <c r="AB57" s="65"/>
      <c r="AC57" s="65"/>
      <c r="AD57" s="65"/>
      <c r="AE57" s="65"/>
      <c r="AF57" s="65"/>
      <c r="AG57" s="65"/>
      <c r="AH57" s="71"/>
      <c r="AI57" s="71"/>
      <c r="AJ57" s="71"/>
    </row>
    <row r="58" spans="1:36" ht="15" customHeight="1" x14ac:dyDescent="0.2">
      <c r="A58" s="284">
        <f t="shared" si="1"/>
        <v>39</v>
      </c>
      <c r="B58" s="263"/>
      <c r="C58" s="244"/>
      <c r="D58" s="230"/>
      <c r="E58" s="230"/>
      <c r="F58" s="230"/>
      <c r="G58" s="230"/>
      <c r="H58" s="230"/>
      <c r="I58" s="231"/>
      <c r="J58" s="160"/>
      <c r="K58" s="16"/>
      <c r="L58" s="17"/>
      <c r="M58" s="161"/>
      <c r="N58" s="162"/>
      <c r="O58" s="17"/>
      <c r="P58" s="17"/>
      <c r="Q58" s="161"/>
      <c r="R58" s="162"/>
      <c r="S58" s="17"/>
      <c r="T58" s="17"/>
      <c r="U58" s="161"/>
      <c r="V58" s="164"/>
      <c r="W58" s="17"/>
      <c r="X58" s="17"/>
      <c r="Y58" s="163"/>
      <c r="Z58" s="65"/>
      <c r="AA58" s="65"/>
      <c r="AB58" s="65"/>
      <c r="AC58" s="65"/>
      <c r="AD58" s="65"/>
      <c r="AE58" s="65"/>
      <c r="AF58" s="65"/>
      <c r="AG58" s="65"/>
      <c r="AH58" s="71"/>
      <c r="AI58" s="71"/>
      <c r="AJ58" s="71"/>
    </row>
    <row r="59" spans="1:36" ht="15" customHeight="1" x14ac:dyDescent="0.2">
      <c r="A59" s="284">
        <f t="shared" si="1"/>
        <v>40</v>
      </c>
      <c r="B59" s="263"/>
      <c r="C59" s="244"/>
      <c r="D59" s="230"/>
      <c r="E59" s="230"/>
      <c r="F59" s="230"/>
      <c r="G59" s="230"/>
      <c r="H59" s="230"/>
      <c r="I59" s="231"/>
      <c r="J59" s="160"/>
      <c r="K59" s="16"/>
      <c r="L59" s="17"/>
      <c r="M59" s="161"/>
      <c r="N59" s="162"/>
      <c r="O59" s="17"/>
      <c r="P59" s="17"/>
      <c r="Q59" s="161"/>
      <c r="R59" s="162"/>
      <c r="S59" s="17"/>
      <c r="T59" s="17"/>
      <c r="U59" s="161"/>
      <c r="V59" s="164"/>
      <c r="W59" s="17"/>
      <c r="X59" s="17"/>
      <c r="Y59" s="163"/>
      <c r="Z59" s="65"/>
      <c r="AA59" s="65"/>
      <c r="AB59" s="65"/>
      <c r="AC59" s="65"/>
      <c r="AD59" s="65"/>
      <c r="AE59" s="65"/>
      <c r="AF59" s="65"/>
      <c r="AG59" s="65"/>
      <c r="AH59" s="71"/>
      <c r="AI59" s="71"/>
      <c r="AJ59" s="71"/>
    </row>
    <row r="60" spans="1:36" ht="15" customHeight="1" x14ac:dyDescent="0.2">
      <c r="A60" s="284">
        <f t="shared" si="1"/>
        <v>41</v>
      </c>
      <c r="B60" s="263"/>
      <c r="C60" s="244"/>
      <c r="D60" s="230"/>
      <c r="E60" s="230"/>
      <c r="F60" s="230"/>
      <c r="G60" s="230"/>
      <c r="H60" s="230"/>
      <c r="I60" s="231"/>
      <c r="J60" s="160"/>
      <c r="K60" s="16"/>
      <c r="L60" s="17"/>
      <c r="M60" s="161"/>
      <c r="N60" s="162"/>
      <c r="O60" s="17"/>
      <c r="P60" s="17"/>
      <c r="Q60" s="161"/>
      <c r="R60" s="162"/>
      <c r="S60" s="17"/>
      <c r="T60" s="17"/>
      <c r="U60" s="161"/>
      <c r="V60" s="164"/>
      <c r="W60" s="17"/>
      <c r="X60" s="17"/>
      <c r="Y60" s="163"/>
      <c r="Z60" s="65"/>
      <c r="AA60" s="65"/>
      <c r="AB60" s="65"/>
      <c r="AC60" s="65"/>
      <c r="AD60" s="65"/>
      <c r="AE60" s="65"/>
      <c r="AF60" s="65"/>
      <c r="AG60" s="65"/>
      <c r="AH60" s="71"/>
      <c r="AI60" s="71"/>
      <c r="AJ60" s="71"/>
    </row>
    <row r="61" spans="1:36" ht="15" customHeight="1" x14ac:dyDescent="0.2">
      <c r="A61" s="284">
        <f t="shared" si="1"/>
        <v>42</v>
      </c>
      <c r="B61" s="263"/>
      <c r="C61" s="244"/>
      <c r="D61" s="230"/>
      <c r="E61" s="230"/>
      <c r="F61" s="230"/>
      <c r="G61" s="230"/>
      <c r="H61" s="230"/>
      <c r="I61" s="231"/>
      <c r="J61" s="160"/>
      <c r="K61" s="16"/>
      <c r="L61" s="17"/>
      <c r="M61" s="161"/>
      <c r="N61" s="162"/>
      <c r="O61" s="17"/>
      <c r="P61" s="17"/>
      <c r="Q61" s="161"/>
      <c r="R61" s="162"/>
      <c r="S61" s="17"/>
      <c r="T61" s="17"/>
      <c r="U61" s="161"/>
      <c r="V61" s="164"/>
      <c r="W61" s="17"/>
      <c r="X61" s="17"/>
      <c r="Y61" s="163"/>
      <c r="Z61" s="65"/>
      <c r="AA61" s="65"/>
      <c r="AB61" s="65"/>
      <c r="AC61" s="65"/>
      <c r="AD61" s="65"/>
      <c r="AE61" s="65"/>
      <c r="AF61" s="65"/>
      <c r="AG61" s="65"/>
      <c r="AH61" s="71"/>
      <c r="AI61" s="71"/>
      <c r="AJ61" s="71"/>
    </row>
    <row r="62" spans="1:36" ht="15" customHeight="1" x14ac:dyDescent="0.2">
      <c r="A62" s="284">
        <f t="shared" si="1"/>
        <v>43</v>
      </c>
      <c r="B62" s="263"/>
      <c r="C62" s="244"/>
      <c r="D62" s="230"/>
      <c r="E62" s="230"/>
      <c r="F62" s="230"/>
      <c r="G62" s="230"/>
      <c r="H62" s="230"/>
      <c r="I62" s="231"/>
      <c r="J62" s="160"/>
      <c r="K62" s="16"/>
      <c r="L62" s="17"/>
      <c r="M62" s="161"/>
      <c r="N62" s="162"/>
      <c r="O62" s="17"/>
      <c r="P62" s="17"/>
      <c r="Q62" s="161"/>
      <c r="R62" s="162"/>
      <c r="S62" s="17"/>
      <c r="T62" s="17"/>
      <c r="U62" s="161"/>
      <c r="V62" s="164"/>
      <c r="W62" s="17"/>
      <c r="X62" s="17"/>
      <c r="Y62" s="163"/>
      <c r="Z62" s="65"/>
      <c r="AA62" s="65"/>
      <c r="AB62" s="65"/>
      <c r="AC62" s="65"/>
      <c r="AD62" s="65"/>
      <c r="AE62" s="65"/>
      <c r="AF62" s="65"/>
      <c r="AG62" s="65"/>
      <c r="AH62" s="71"/>
      <c r="AI62" s="71"/>
      <c r="AJ62" s="71"/>
    </row>
    <row r="63" spans="1:36" ht="15" customHeight="1" x14ac:dyDescent="0.2">
      <c r="A63" s="284">
        <f t="shared" si="1"/>
        <v>44</v>
      </c>
      <c r="B63" s="263"/>
      <c r="C63" s="244"/>
      <c r="D63" s="230"/>
      <c r="E63" s="230"/>
      <c r="F63" s="230"/>
      <c r="G63" s="230"/>
      <c r="H63" s="230"/>
      <c r="I63" s="231"/>
      <c r="J63" s="160"/>
      <c r="K63" s="16"/>
      <c r="L63" s="17"/>
      <c r="M63" s="161"/>
      <c r="N63" s="162"/>
      <c r="O63" s="17"/>
      <c r="P63" s="17"/>
      <c r="Q63" s="161"/>
      <c r="R63" s="162"/>
      <c r="S63" s="17"/>
      <c r="T63" s="17"/>
      <c r="U63" s="161"/>
      <c r="V63" s="164"/>
      <c r="W63" s="17"/>
      <c r="X63" s="17"/>
      <c r="Y63" s="163"/>
      <c r="Z63" s="65"/>
      <c r="AA63" s="65"/>
      <c r="AB63" s="65"/>
      <c r="AC63" s="65"/>
      <c r="AD63" s="65"/>
      <c r="AE63" s="65"/>
      <c r="AF63" s="65"/>
      <c r="AG63" s="65"/>
      <c r="AH63" s="71"/>
      <c r="AI63" s="71"/>
      <c r="AJ63" s="71"/>
    </row>
    <row r="64" spans="1:36" ht="15" customHeight="1" x14ac:dyDescent="0.2">
      <c r="A64" s="284">
        <f t="shared" si="1"/>
        <v>45</v>
      </c>
      <c r="B64" s="263"/>
      <c r="C64" s="244"/>
      <c r="D64" s="230"/>
      <c r="E64" s="230"/>
      <c r="F64" s="230"/>
      <c r="G64" s="230"/>
      <c r="H64" s="230"/>
      <c r="I64" s="231"/>
      <c r="J64" s="160"/>
      <c r="K64" s="16"/>
      <c r="L64" s="17"/>
      <c r="M64" s="161"/>
      <c r="N64" s="162"/>
      <c r="O64" s="17"/>
      <c r="P64" s="17"/>
      <c r="Q64" s="161"/>
      <c r="R64" s="162"/>
      <c r="S64" s="17"/>
      <c r="T64" s="17"/>
      <c r="U64" s="161"/>
      <c r="V64" s="164"/>
      <c r="W64" s="17"/>
      <c r="X64" s="17"/>
      <c r="Y64" s="163"/>
      <c r="Z64" s="65"/>
      <c r="AA64" s="65"/>
      <c r="AB64" s="65"/>
      <c r="AC64" s="65"/>
      <c r="AD64" s="65"/>
      <c r="AE64" s="65"/>
      <c r="AF64" s="65"/>
      <c r="AG64" s="65"/>
      <c r="AH64" s="71"/>
      <c r="AI64" s="71"/>
      <c r="AJ64" s="71"/>
    </row>
    <row r="65" spans="1:36" ht="15" customHeight="1" x14ac:dyDescent="0.2">
      <c r="A65" s="284">
        <f t="shared" si="1"/>
        <v>46</v>
      </c>
      <c r="B65" s="263"/>
      <c r="C65" s="244"/>
      <c r="D65" s="230"/>
      <c r="E65" s="230"/>
      <c r="F65" s="230"/>
      <c r="G65" s="230"/>
      <c r="H65" s="230"/>
      <c r="I65" s="231"/>
      <c r="J65" s="160"/>
      <c r="K65" s="16"/>
      <c r="L65" s="17"/>
      <c r="M65" s="161"/>
      <c r="N65" s="162"/>
      <c r="O65" s="17"/>
      <c r="P65" s="17"/>
      <c r="Q65" s="161"/>
      <c r="R65" s="162"/>
      <c r="S65" s="17"/>
      <c r="T65" s="17"/>
      <c r="U65" s="161"/>
      <c r="V65" s="164"/>
      <c r="W65" s="17"/>
      <c r="X65" s="17"/>
      <c r="Y65" s="163"/>
      <c r="Z65" s="65"/>
      <c r="AA65" s="65"/>
      <c r="AB65" s="65"/>
      <c r="AC65" s="65"/>
      <c r="AD65" s="65"/>
      <c r="AE65" s="65"/>
      <c r="AF65" s="65"/>
      <c r="AG65" s="65"/>
      <c r="AH65" s="71"/>
      <c r="AI65" s="71"/>
      <c r="AJ65" s="71"/>
    </row>
    <row r="66" spans="1:36" ht="15" customHeight="1" x14ac:dyDescent="0.2">
      <c r="A66" s="284">
        <f t="shared" si="1"/>
        <v>47</v>
      </c>
      <c r="B66" s="263"/>
      <c r="C66" s="244"/>
      <c r="D66" s="230"/>
      <c r="E66" s="230"/>
      <c r="F66" s="230"/>
      <c r="G66" s="230"/>
      <c r="H66" s="230"/>
      <c r="I66" s="231"/>
      <c r="J66" s="160"/>
      <c r="K66" s="16"/>
      <c r="L66" s="17"/>
      <c r="M66" s="161"/>
      <c r="N66" s="162"/>
      <c r="O66" s="17"/>
      <c r="P66" s="17"/>
      <c r="Q66" s="161"/>
      <c r="R66" s="162"/>
      <c r="S66" s="17"/>
      <c r="T66" s="17"/>
      <c r="U66" s="161"/>
      <c r="V66" s="164"/>
      <c r="W66" s="17"/>
      <c r="X66" s="17"/>
      <c r="Y66" s="163"/>
      <c r="Z66" s="65"/>
      <c r="AA66" s="65"/>
      <c r="AB66" s="65"/>
      <c r="AC66" s="65"/>
      <c r="AD66" s="65"/>
      <c r="AE66" s="65"/>
      <c r="AF66" s="65"/>
      <c r="AG66" s="65"/>
      <c r="AH66" s="71"/>
      <c r="AI66" s="71"/>
      <c r="AJ66" s="71"/>
    </row>
    <row r="67" spans="1:36" ht="15" customHeight="1" x14ac:dyDescent="0.2">
      <c r="A67" s="284">
        <f t="shared" si="1"/>
        <v>48</v>
      </c>
      <c r="B67" s="263"/>
      <c r="C67" s="244"/>
      <c r="D67" s="230"/>
      <c r="E67" s="230"/>
      <c r="F67" s="230"/>
      <c r="G67" s="230"/>
      <c r="H67" s="230"/>
      <c r="I67" s="231"/>
      <c r="J67" s="160"/>
      <c r="K67" s="16"/>
      <c r="L67" s="17"/>
      <c r="M67" s="161"/>
      <c r="N67" s="162"/>
      <c r="O67" s="17"/>
      <c r="P67" s="17"/>
      <c r="Q67" s="161"/>
      <c r="R67" s="162"/>
      <c r="S67" s="17"/>
      <c r="T67" s="17"/>
      <c r="U67" s="161"/>
      <c r="V67" s="164"/>
      <c r="W67" s="17"/>
      <c r="X67" s="17"/>
      <c r="Y67" s="163"/>
      <c r="Z67" s="65"/>
      <c r="AA67" s="65"/>
      <c r="AB67" s="65"/>
      <c r="AC67" s="65"/>
      <c r="AD67" s="65"/>
      <c r="AE67" s="65"/>
      <c r="AF67" s="65"/>
      <c r="AG67" s="65"/>
      <c r="AH67" s="71"/>
      <c r="AI67" s="71"/>
      <c r="AJ67" s="71"/>
    </row>
    <row r="68" spans="1:36" ht="15" customHeight="1" x14ac:dyDescent="0.2">
      <c r="A68" s="284">
        <f t="shared" si="1"/>
        <v>49</v>
      </c>
      <c r="B68" s="263"/>
      <c r="C68" s="244"/>
      <c r="D68" s="230"/>
      <c r="E68" s="230"/>
      <c r="F68" s="230"/>
      <c r="G68" s="230"/>
      <c r="H68" s="230"/>
      <c r="I68" s="231"/>
      <c r="J68" s="160"/>
      <c r="K68" s="16"/>
      <c r="L68" s="17"/>
      <c r="M68" s="161"/>
      <c r="N68" s="162"/>
      <c r="O68" s="17"/>
      <c r="P68" s="17"/>
      <c r="Q68" s="161"/>
      <c r="R68" s="162"/>
      <c r="S68" s="17"/>
      <c r="T68" s="17"/>
      <c r="U68" s="161"/>
      <c r="V68" s="164"/>
      <c r="W68" s="17"/>
      <c r="X68" s="17"/>
      <c r="Y68" s="163"/>
      <c r="Z68" s="65"/>
      <c r="AA68" s="65"/>
      <c r="AB68" s="65"/>
      <c r="AC68" s="65"/>
      <c r="AD68" s="65"/>
      <c r="AE68" s="65"/>
      <c r="AF68" s="65"/>
      <c r="AG68" s="65"/>
      <c r="AH68" s="71"/>
      <c r="AI68" s="71"/>
      <c r="AJ68" s="71"/>
    </row>
    <row r="69" spans="1:36" ht="15" customHeight="1" x14ac:dyDescent="0.2">
      <c r="A69" s="361">
        <f t="shared" si="1"/>
        <v>50</v>
      </c>
      <c r="B69" s="304"/>
      <c r="C69" s="360"/>
      <c r="D69" s="333"/>
      <c r="E69" s="333"/>
      <c r="F69" s="333"/>
      <c r="G69" s="333"/>
      <c r="H69" s="333"/>
      <c r="I69" s="309"/>
      <c r="J69" s="152"/>
      <c r="K69" s="18"/>
      <c r="L69" s="19"/>
      <c r="M69" s="165"/>
      <c r="N69" s="166"/>
      <c r="O69" s="20"/>
      <c r="P69" s="20"/>
      <c r="Q69" s="165"/>
      <c r="R69" s="166"/>
      <c r="S69" s="20"/>
      <c r="T69" s="20"/>
      <c r="U69" s="165"/>
      <c r="V69" s="65"/>
      <c r="W69" s="20"/>
      <c r="X69" s="20"/>
      <c r="Y69" s="167"/>
      <c r="Z69" s="65"/>
      <c r="AA69" s="65"/>
      <c r="AB69" s="65"/>
      <c r="AC69" s="65"/>
      <c r="AD69" s="65"/>
      <c r="AE69" s="65"/>
      <c r="AF69" s="65"/>
      <c r="AG69" s="65"/>
      <c r="AH69" s="71"/>
      <c r="AI69" s="71"/>
      <c r="AJ69" s="71"/>
    </row>
    <row r="70" spans="1:36" ht="12" customHeight="1" x14ac:dyDescent="0.2">
      <c r="A70" s="168"/>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65"/>
      <c r="AA70" s="65"/>
      <c r="AB70" s="65"/>
      <c r="AC70" s="65"/>
      <c r="AD70" s="65"/>
      <c r="AE70" s="65"/>
      <c r="AF70" s="65"/>
      <c r="AG70" s="65"/>
      <c r="AH70" s="71"/>
      <c r="AI70" s="71"/>
      <c r="AJ70" s="71"/>
    </row>
    <row r="71" spans="1:36" ht="12" customHeight="1" x14ac:dyDescent="0.2">
      <c r="A71" s="114" t="str">
        <f>FormNumber</f>
        <v>F330-02</v>
      </c>
      <c r="B71" s="71"/>
      <c r="C71" s="71"/>
      <c r="D71" s="71"/>
      <c r="E71" s="71"/>
      <c r="F71" s="71"/>
      <c r="G71" s="71"/>
      <c r="H71" s="71"/>
      <c r="I71" s="71"/>
      <c r="J71" s="71"/>
      <c r="K71" s="71"/>
      <c r="L71" s="203" t="str">
        <f>FormVersion</f>
        <v>2015-SEP</v>
      </c>
      <c r="M71" s="191"/>
      <c r="N71" s="191"/>
      <c r="O71" s="71"/>
      <c r="P71" s="71"/>
      <c r="Q71" s="71"/>
      <c r="R71" s="71"/>
      <c r="S71" s="71"/>
      <c r="T71" s="71"/>
      <c r="U71" s="71"/>
      <c r="V71" s="71"/>
      <c r="W71" s="71"/>
      <c r="X71" s="71"/>
      <c r="Y71" s="142" t="str">
        <f>"Section G - Subcontractors, Page "&amp;Z41&amp;" of "&amp;SUBLastpage</f>
        <v>Section G - Subcontractors, Page 2 of 0</v>
      </c>
      <c r="Z71" s="65"/>
      <c r="AA71" s="65"/>
      <c r="AB71" s="65"/>
      <c r="AC71" s="65"/>
      <c r="AD71" s="65"/>
      <c r="AE71" s="65"/>
      <c r="AF71" s="65"/>
      <c r="AG71" s="65"/>
      <c r="AH71" s="71"/>
      <c r="AI71" s="71"/>
      <c r="AJ71" s="71"/>
    </row>
    <row r="72" spans="1:36" ht="12.7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row>
    <row r="73" spans="1:36" ht="12.7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row>
    <row r="74" spans="1:36" ht="12.7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row>
    <row r="75" spans="1:36" ht="12.7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row>
    <row r="76" spans="1:36" ht="12.7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row>
    <row r="77" spans="1:36" ht="12.7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row>
    <row r="78" spans="1:36" ht="12.7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row>
    <row r="79" spans="1:36" ht="12.7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row>
    <row r="80" spans="1:36" ht="12.7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row>
    <row r="81" spans="1:36" ht="12.7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row>
    <row r="82" spans="1:36" ht="12.7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row>
    <row r="83" spans="1:36" ht="12.7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row>
    <row r="84" spans="1:36" ht="12.7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row>
    <row r="85" spans="1:36" ht="12.7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row>
    <row r="86" spans="1:36" ht="12.7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row>
    <row r="87" spans="1:36" ht="12.7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row>
    <row r="88" spans="1:36" ht="12.7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row>
    <row r="89" spans="1:36" ht="12.7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row>
    <row r="90" spans="1:36" ht="12.7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row>
    <row r="91" spans="1:36" ht="12.7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row>
    <row r="92" spans="1:36" ht="12.7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row>
    <row r="93" spans="1:36" ht="12.7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row>
    <row r="94" spans="1:36" ht="12.7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row>
    <row r="95" spans="1:36" ht="12.7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row>
    <row r="96" spans="1:36" ht="12.7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row>
    <row r="97" spans="1:36" ht="12.7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row>
    <row r="98" spans="1:36" ht="12.7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row>
    <row r="99" spans="1:36" ht="12.7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row>
    <row r="100" spans="1:36" ht="12.7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row>
    <row r="101" spans="1:36" ht="12.7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row>
    <row r="102" spans="1:36" ht="12.7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row>
    <row r="103" spans="1:36" ht="12.7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row>
    <row r="104" spans="1:36" ht="12.7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row>
    <row r="105" spans="1:36" ht="12.7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row>
    <row r="106" spans="1:36"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row>
    <row r="107" spans="1:36"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row>
    <row r="108" spans="1:36"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row>
    <row r="109" spans="1:36"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row>
    <row r="110" spans="1:36"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row>
    <row r="111" spans="1:36"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row>
    <row r="112" spans="1:36"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row>
    <row r="113" spans="1:36"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row>
    <row r="114" spans="1:36"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row>
    <row r="115" spans="1:36"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row>
    <row r="116" spans="1:36"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row>
    <row r="117" spans="1:36"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row>
    <row r="118" spans="1:36"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row>
    <row r="119" spans="1:36"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row>
    <row r="120" spans="1:36"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row>
    <row r="121" spans="1:36"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row>
    <row r="122" spans="1:36"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row>
    <row r="123" spans="1:36"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row>
    <row r="124" spans="1:36"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row>
    <row r="125" spans="1:36"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row>
    <row r="126" spans="1:36"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row>
    <row r="127" spans="1:36"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row>
    <row r="128" spans="1:36"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row>
    <row r="129" spans="1:36"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row>
    <row r="130" spans="1:36"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row>
    <row r="131" spans="1:36"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row>
    <row r="132" spans="1:36"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row>
    <row r="133" spans="1:36"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row>
    <row r="134" spans="1:36"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row>
    <row r="135" spans="1:36"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row>
    <row r="136" spans="1:36"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row>
    <row r="137" spans="1:36"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row>
    <row r="138" spans="1:36"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row>
    <row r="139" spans="1:36"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row>
    <row r="140" spans="1:36"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row>
    <row r="141" spans="1:36"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row>
    <row r="142" spans="1:36"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row>
    <row r="143" spans="1:36"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row>
    <row r="144" spans="1:36"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row>
    <row r="145" spans="1:36"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row>
    <row r="146" spans="1:36"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row>
    <row r="147" spans="1:36"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row>
    <row r="148" spans="1:36"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row>
    <row r="149" spans="1:36"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row>
    <row r="150" spans="1:36"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row>
    <row r="151" spans="1:36"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row>
    <row r="152" spans="1:36"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row>
    <row r="153" spans="1:36"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row>
    <row r="154" spans="1:36"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row>
    <row r="155" spans="1:36"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row>
    <row r="156" spans="1:36"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row>
    <row r="157" spans="1:36"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row>
    <row r="158" spans="1:36"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row>
    <row r="159" spans="1:36"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row>
    <row r="160" spans="1:36"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row>
    <row r="161" spans="1:36"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row>
    <row r="162" spans="1:36"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row>
    <row r="163" spans="1:36"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row>
    <row r="164" spans="1:36"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row>
    <row r="165" spans="1:36"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row>
    <row r="166" spans="1:36"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row>
    <row r="167" spans="1:36"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row>
    <row r="168" spans="1:36"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row>
    <row r="169" spans="1:36"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row>
    <row r="170" spans="1:36"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row>
    <row r="171" spans="1:36"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row>
    <row r="172" spans="1:36"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row>
    <row r="173" spans="1:36"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row>
    <row r="174" spans="1:36"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row>
    <row r="175" spans="1:36"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row>
    <row r="176" spans="1:36"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row>
    <row r="177" spans="1:36"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row>
    <row r="178" spans="1:36"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row>
    <row r="179" spans="1:36"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row>
    <row r="180" spans="1:36"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row>
    <row r="181" spans="1:36"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row>
    <row r="182" spans="1:36"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row>
    <row r="183" spans="1:36"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row>
    <row r="184" spans="1:36"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row>
    <row r="185" spans="1:36"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row>
    <row r="186" spans="1:36"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row>
    <row r="187" spans="1:36"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row>
    <row r="188" spans="1:36"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row>
    <row r="189" spans="1:36"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row>
    <row r="190" spans="1:36"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row>
    <row r="191" spans="1:36"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row>
    <row r="192" spans="1:36"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row>
    <row r="193" spans="1:36"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row>
    <row r="194" spans="1:36"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row>
    <row r="195" spans="1:36"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row>
    <row r="196" spans="1:36"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row>
    <row r="197" spans="1:36"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row>
    <row r="198" spans="1:36"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row>
    <row r="199" spans="1:36"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row>
    <row r="200" spans="1:36"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row>
    <row r="201" spans="1:36"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row>
    <row r="202" spans="1:36"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row>
    <row r="203" spans="1:36"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row>
    <row r="204" spans="1:36"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row>
    <row r="205" spans="1:36"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row>
    <row r="206" spans="1:36"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row>
    <row r="207" spans="1:36"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row>
    <row r="208" spans="1:36"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row>
    <row r="209" spans="1:36"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row>
    <row r="210" spans="1:36"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row>
    <row r="211" spans="1:36"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row>
    <row r="212" spans="1:36"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row>
    <row r="213" spans="1:36"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row>
    <row r="214" spans="1:36"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row>
    <row r="215" spans="1:36"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row>
    <row r="216" spans="1:36"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row>
    <row r="217" spans="1:36"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row>
    <row r="218" spans="1:36"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row>
    <row r="219" spans="1:36"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row>
    <row r="220" spans="1:36"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row>
    <row r="221" spans="1:36"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row>
    <row r="222" spans="1:36"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row>
    <row r="223" spans="1:36"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row>
    <row r="224" spans="1:36"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row>
    <row r="225" spans="1:36"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row>
    <row r="226" spans="1:36"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row>
    <row r="227" spans="1:36"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row>
    <row r="228" spans="1:36"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row>
    <row r="229" spans="1:36"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row>
    <row r="230" spans="1:36"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row>
    <row r="231" spans="1:36"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row>
    <row r="232" spans="1:36"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row>
    <row r="233" spans="1:36"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row>
    <row r="234" spans="1:36"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row>
    <row r="235" spans="1:36"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row>
    <row r="236" spans="1:36"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row>
    <row r="237" spans="1:36"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row>
    <row r="238" spans="1:36"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row>
    <row r="239" spans="1:36"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row>
    <row r="240" spans="1:36"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row>
    <row r="241" spans="1:36"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row>
    <row r="242" spans="1:36"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row>
    <row r="243" spans="1:36"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row>
    <row r="244" spans="1:36"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row>
    <row r="245" spans="1:36"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row>
    <row r="246" spans="1:36"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row>
    <row r="247" spans="1:36"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row>
    <row r="248" spans="1:36"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row>
    <row r="249" spans="1:36"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row>
    <row r="250" spans="1:36"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row>
    <row r="251" spans="1:36"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row>
    <row r="252" spans="1:36"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row>
    <row r="253" spans="1:36"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row>
    <row r="254" spans="1:36"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row>
    <row r="255" spans="1:36"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row>
    <row r="256" spans="1:36"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row>
    <row r="257" spans="1:36"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row>
    <row r="258" spans="1:36"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row>
    <row r="259" spans="1:36"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row>
    <row r="260" spans="1:36"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row>
    <row r="261" spans="1:36"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row>
    <row r="262" spans="1:36"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row>
    <row r="263" spans="1:36"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row>
    <row r="264" spans="1:36"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row>
    <row r="265" spans="1:36"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row>
    <row r="266" spans="1:36"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row>
    <row r="267" spans="1:36"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row>
    <row r="268" spans="1:36"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row>
    <row r="269" spans="1:36"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row>
    <row r="270" spans="1:36"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row>
    <row r="271" spans="1:36"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row>
    <row r="272" spans="1:36"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row>
    <row r="273" spans="1:36"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row>
    <row r="274" spans="1:36"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row>
    <row r="275" spans="1:36"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row>
    <row r="276" spans="1:36"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row>
    <row r="277" spans="1:36"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row>
    <row r="278" spans="1:36"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row>
    <row r="279" spans="1:36"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row>
    <row r="280" spans="1:36"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row>
    <row r="281" spans="1:36"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row>
    <row r="282" spans="1:36"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row>
    <row r="283" spans="1:36"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row>
    <row r="284" spans="1:36"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row>
    <row r="285" spans="1:36"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row>
    <row r="286" spans="1:36"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row>
    <row r="287" spans="1:36"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row>
    <row r="288" spans="1:36"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row>
    <row r="289" spans="1:36"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row>
    <row r="290" spans="1:36"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row>
    <row r="291" spans="1:36"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row>
    <row r="292" spans="1:36"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row>
    <row r="293" spans="1:36"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row>
    <row r="294" spans="1:36"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row>
    <row r="295" spans="1:36"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row>
    <row r="296" spans="1:36"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row>
    <row r="297" spans="1:36"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row>
    <row r="298" spans="1:36"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row>
    <row r="299" spans="1:36"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row>
    <row r="300" spans="1:36"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row>
    <row r="301" spans="1:36"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row>
    <row r="302" spans="1:36"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row>
    <row r="303" spans="1:36"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row>
    <row r="304" spans="1:36"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row>
    <row r="305" spans="1:36"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row>
    <row r="306" spans="1:36"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row>
    <row r="307" spans="1:36"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row>
    <row r="308" spans="1:36"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row>
    <row r="309" spans="1:36"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row>
    <row r="310" spans="1:36"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row>
    <row r="311" spans="1:36"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row>
    <row r="312" spans="1:36"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row>
    <row r="313" spans="1:36"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row>
    <row r="314" spans="1:36"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row>
    <row r="315" spans="1:36"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row>
    <row r="316" spans="1:36"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row>
    <row r="317" spans="1:36"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row>
    <row r="318" spans="1:36"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row>
    <row r="319" spans="1:36"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row>
    <row r="320" spans="1:36"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row>
    <row r="321" spans="1:36"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row>
    <row r="322" spans="1:36"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row>
    <row r="323" spans="1:36"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row>
    <row r="324" spans="1:36"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row>
    <row r="325" spans="1:36"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row>
    <row r="326" spans="1:36"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row>
    <row r="327" spans="1:36"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row>
    <row r="328" spans="1:36"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row>
    <row r="329" spans="1:36"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row>
    <row r="330" spans="1:36"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row>
    <row r="331" spans="1:36"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row>
    <row r="332" spans="1:36"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row>
    <row r="333" spans="1:36"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row>
    <row r="334" spans="1:36"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row>
    <row r="335" spans="1:36"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row>
    <row r="336" spans="1:36"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row>
    <row r="337" spans="1:36"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row>
    <row r="338" spans="1:36"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row>
    <row r="339" spans="1:36"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row>
    <row r="340" spans="1:36"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row>
    <row r="341" spans="1:36"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row>
    <row r="342" spans="1:36"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row>
    <row r="343" spans="1:36"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row>
    <row r="344" spans="1:36"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row>
    <row r="345" spans="1:36"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row>
    <row r="346" spans="1:36"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row>
    <row r="347" spans="1:36"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row>
    <row r="348" spans="1:36"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row>
    <row r="349" spans="1:36"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row>
    <row r="350" spans="1:36"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row>
    <row r="351" spans="1:36"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row>
    <row r="352" spans="1:36"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row>
    <row r="353" spans="1:36"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row>
    <row r="354" spans="1:36"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row>
    <row r="355" spans="1:36"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row>
    <row r="356" spans="1:36"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row>
    <row r="357" spans="1:36"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row>
    <row r="358" spans="1:36"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row>
    <row r="359" spans="1:36"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row>
    <row r="360" spans="1:36"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row>
    <row r="361" spans="1:36"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row>
    <row r="362" spans="1:36"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row>
    <row r="363" spans="1:36"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row>
    <row r="364" spans="1:36"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row>
    <row r="365" spans="1:36"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row>
    <row r="366" spans="1:36"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row>
    <row r="367" spans="1:36"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row>
    <row r="368" spans="1:36"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row>
    <row r="369" spans="1:36"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row>
    <row r="370" spans="1:36"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row>
    <row r="371" spans="1:36"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row>
    <row r="372" spans="1:36"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row>
    <row r="373" spans="1:36"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row>
    <row r="374" spans="1:36"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row>
    <row r="375" spans="1:36"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row>
    <row r="376" spans="1:36"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row>
    <row r="377" spans="1:36"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row>
    <row r="378" spans="1:36"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row>
    <row r="379" spans="1:36"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row>
    <row r="380" spans="1:36"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row>
    <row r="381" spans="1:36"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row>
    <row r="382" spans="1:36"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row>
    <row r="383" spans="1:36"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row>
    <row r="384" spans="1:36"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row>
    <row r="385" spans="1:36"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row>
    <row r="386" spans="1:36"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row>
    <row r="387" spans="1:36"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row>
    <row r="388" spans="1:36"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row>
    <row r="389" spans="1:36"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row>
    <row r="390" spans="1:36"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row>
    <row r="391" spans="1:36"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row>
    <row r="392" spans="1:36"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row>
    <row r="393" spans="1:36"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row>
    <row r="394" spans="1:36"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row>
    <row r="395" spans="1:36"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row>
    <row r="396" spans="1:36"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row>
    <row r="397" spans="1:36"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row>
    <row r="398" spans="1:36"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row>
    <row r="399" spans="1:36"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row>
    <row r="400" spans="1:36"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row>
    <row r="401" spans="1:36"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row>
    <row r="402" spans="1:36"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row>
    <row r="403" spans="1:36"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row>
    <row r="404" spans="1:36"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row>
    <row r="405" spans="1:36"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row>
    <row r="406" spans="1:36"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row>
    <row r="407" spans="1:36"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row>
    <row r="408" spans="1:36"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row>
    <row r="409" spans="1:36"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row>
    <row r="410" spans="1:36"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row>
    <row r="411" spans="1:36"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row>
    <row r="412" spans="1:36"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row>
    <row r="413" spans="1:36"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row>
    <row r="414" spans="1:36"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row>
    <row r="415" spans="1:36"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row>
    <row r="416" spans="1:36"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row>
    <row r="417" spans="1:36"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row>
    <row r="418" spans="1:36"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row>
    <row r="419" spans="1:36"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row>
    <row r="420" spans="1:36"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row>
    <row r="421" spans="1:36"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row>
    <row r="422" spans="1:36"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row>
    <row r="423" spans="1:36"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row>
    <row r="424" spans="1:36"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row>
    <row r="425" spans="1:36"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row>
    <row r="426" spans="1:36"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row>
    <row r="427" spans="1:36"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row>
    <row r="428" spans="1:36"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row>
    <row r="429" spans="1:36"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row>
    <row r="430" spans="1:36"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row>
    <row r="431" spans="1:36"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row>
    <row r="432" spans="1:36"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row>
    <row r="433" spans="1:36"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row>
    <row r="434" spans="1:36"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row>
    <row r="435" spans="1:36"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row>
    <row r="436" spans="1:36"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row>
    <row r="437" spans="1:36"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row>
    <row r="438" spans="1:36"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row>
    <row r="439" spans="1:36"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row>
    <row r="440" spans="1:36"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row>
    <row r="441" spans="1:36"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row>
    <row r="442" spans="1:36"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row>
    <row r="443" spans="1:36"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row>
    <row r="444" spans="1:36"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row>
    <row r="445" spans="1:36"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row>
    <row r="446" spans="1:36"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row>
    <row r="447" spans="1:36"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row>
    <row r="448" spans="1:36"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row>
    <row r="449" spans="1:36"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row>
    <row r="450" spans="1:36"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row>
    <row r="451" spans="1:36"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row>
    <row r="452" spans="1:36"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row>
    <row r="453" spans="1:36"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row>
    <row r="454" spans="1:36"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row>
    <row r="455" spans="1:36"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row>
    <row r="456" spans="1:36"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row>
    <row r="457" spans="1:36"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row>
    <row r="458" spans="1:36"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row>
    <row r="459" spans="1:36"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row>
    <row r="460" spans="1:36"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row>
    <row r="461" spans="1:36"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row>
    <row r="462" spans="1:36"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row>
    <row r="463" spans="1:36"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row>
    <row r="464" spans="1:36"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row>
    <row r="465" spans="1:36"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row>
    <row r="466" spans="1:36"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row>
    <row r="467" spans="1:36"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row>
    <row r="468" spans="1:36"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row>
    <row r="469" spans="1:36"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row>
    <row r="470" spans="1:36"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row>
    <row r="471" spans="1:36"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row>
    <row r="472" spans="1:36"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row>
    <row r="473" spans="1:36"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row>
    <row r="474" spans="1:36"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row>
    <row r="475" spans="1:36"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row>
    <row r="476" spans="1:36"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row>
    <row r="477" spans="1:36"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row>
    <row r="478" spans="1:36"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row>
    <row r="479" spans="1:36"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row>
    <row r="480" spans="1:36"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row>
    <row r="481" spans="1:36"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row>
    <row r="482" spans="1:36"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row>
    <row r="483" spans="1:36"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row>
    <row r="484" spans="1:36"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row>
    <row r="485" spans="1:36"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row>
    <row r="486" spans="1:36"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row>
    <row r="487" spans="1:36"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row>
    <row r="488" spans="1:36"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row>
    <row r="489" spans="1:36"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row>
    <row r="490" spans="1:36"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row>
    <row r="491" spans="1:36"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row>
    <row r="492" spans="1:36"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row>
    <row r="493" spans="1:36"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row>
    <row r="494" spans="1:36"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row>
    <row r="495" spans="1:36"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row>
    <row r="496" spans="1:36"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row>
    <row r="497" spans="1:36"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row>
    <row r="498" spans="1:36"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row>
    <row r="499" spans="1:36"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row>
    <row r="500" spans="1:36"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row>
    <row r="501" spans="1:36"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row>
    <row r="502" spans="1:36"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row>
    <row r="503" spans="1:36"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row>
    <row r="504" spans="1:36"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row>
    <row r="505" spans="1:36"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row>
    <row r="506" spans="1:36"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row>
    <row r="507" spans="1:36"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row>
    <row r="508" spans="1:36"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row>
    <row r="509" spans="1:36"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row>
    <row r="510" spans="1:36"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row>
    <row r="511" spans="1:36"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row>
    <row r="512" spans="1:36"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row>
    <row r="513" spans="1:36"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row>
    <row r="514" spans="1:36"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row>
    <row r="515" spans="1:36"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row>
    <row r="516" spans="1:36"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row>
    <row r="517" spans="1:36"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row>
    <row r="518" spans="1:36"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row>
    <row r="519" spans="1:36"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row>
    <row r="520" spans="1:36"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row>
    <row r="521" spans="1:36"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row>
    <row r="522" spans="1:36"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row>
    <row r="523" spans="1:36"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row>
    <row r="524" spans="1:36"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row>
    <row r="525" spans="1:36"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row>
    <row r="526" spans="1:36"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row>
    <row r="527" spans="1:36"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row>
    <row r="528" spans="1:36"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row>
    <row r="529" spans="1:36"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row>
    <row r="530" spans="1:36"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row>
    <row r="531" spans="1:36"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row>
    <row r="532" spans="1:36"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row>
    <row r="533" spans="1:36"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row>
    <row r="534" spans="1:36"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row>
    <row r="535" spans="1:36"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row>
    <row r="536" spans="1:36"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row>
    <row r="537" spans="1:36"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row>
    <row r="538" spans="1:36"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row>
    <row r="539" spans="1:36"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row>
    <row r="540" spans="1:36"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row>
    <row r="541" spans="1:36"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row>
    <row r="542" spans="1:36"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row>
    <row r="543" spans="1:36"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row>
    <row r="544" spans="1:36"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row>
    <row r="545" spans="1:36"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row>
    <row r="546" spans="1:36"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row>
    <row r="547" spans="1:36"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row>
    <row r="548" spans="1:36"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row>
    <row r="549" spans="1:36"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row>
    <row r="550" spans="1:36"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row>
    <row r="551" spans="1:36"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row>
    <row r="552" spans="1:36"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row>
    <row r="553" spans="1:36"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row>
    <row r="554" spans="1:36"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row>
    <row r="555" spans="1:36"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row>
    <row r="556" spans="1:36"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row>
    <row r="557" spans="1:36"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row>
    <row r="558" spans="1:36"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row>
    <row r="559" spans="1:36"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row>
    <row r="560" spans="1:36"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row>
    <row r="561" spans="1:36"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row>
    <row r="562" spans="1:36"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row>
    <row r="563" spans="1:36"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row>
    <row r="564" spans="1:36"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row>
    <row r="565" spans="1:36"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row>
    <row r="566" spans="1:36"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row>
    <row r="567" spans="1:36"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row>
    <row r="568" spans="1:36"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row>
    <row r="569" spans="1:36"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row>
    <row r="570" spans="1:36"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row>
    <row r="571" spans="1:36"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row>
    <row r="572" spans="1:36"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row>
    <row r="573" spans="1:36"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row>
    <row r="574" spans="1:36"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row>
    <row r="575" spans="1:36"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row>
    <row r="576" spans="1:36"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row>
    <row r="577" spans="1:36"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row>
    <row r="578" spans="1:36"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row>
    <row r="579" spans="1:36"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row>
    <row r="580" spans="1:36"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row>
    <row r="581" spans="1:36"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row>
    <row r="582" spans="1:36"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row>
    <row r="583" spans="1:36"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row>
    <row r="584" spans="1:36"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row>
    <row r="585" spans="1:36"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row>
    <row r="586" spans="1:36"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row>
    <row r="587" spans="1:36"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row>
    <row r="588" spans="1:36"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row>
    <row r="589" spans="1:36"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row>
    <row r="590" spans="1:36"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row>
    <row r="591" spans="1:36"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row>
    <row r="592" spans="1:36"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row>
    <row r="593" spans="1:36"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row>
    <row r="594" spans="1:36"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row>
    <row r="595" spans="1:36"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row>
    <row r="596" spans="1:36"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row>
    <row r="597" spans="1:36"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row>
    <row r="598" spans="1:36"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row>
    <row r="599" spans="1:36"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row>
    <row r="600" spans="1:36"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row>
    <row r="601" spans="1:36"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row>
    <row r="602" spans="1:36"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row>
    <row r="603" spans="1:36"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row>
    <row r="604" spans="1:36"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row>
    <row r="605" spans="1:36"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row>
    <row r="606" spans="1:36"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row>
    <row r="607" spans="1:36"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row>
    <row r="608" spans="1:36"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row>
    <row r="609" spans="1:36"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row>
    <row r="610" spans="1:36"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row>
    <row r="611" spans="1:36"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row>
    <row r="612" spans="1:36"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row>
    <row r="613" spans="1:36"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row>
    <row r="614" spans="1:36"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row>
    <row r="615" spans="1:36"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row>
    <row r="616" spans="1:36"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row>
    <row r="617" spans="1:36"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row>
    <row r="618" spans="1:36"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row>
    <row r="619" spans="1:36"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row>
    <row r="620" spans="1:36"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row>
    <row r="621" spans="1:36"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row>
    <row r="622" spans="1:36"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row>
    <row r="623" spans="1:36"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row>
    <row r="624" spans="1:36"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row>
    <row r="625" spans="1:36"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row>
    <row r="626" spans="1:36"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row>
    <row r="627" spans="1:36"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row>
    <row r="628" spans="1:36"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row>
    <row r="629" spans="1:36"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row>
    <row r="630" spans="1:36"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row>
    <row r="631" spans="1:36"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row>
    <row r="632" spans="1:36"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row>
    <row r="633" spans="1:36"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row>
    <row r="634" spans="1:36"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row>
    <row r="635" spans="1:36"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row>
    <row r="636" spans="1:36"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row>
    <row r="637" spans="1:36"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row>
    <row r="638" spans="1:36"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row>
    <row r="639" spans="1:36"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row>
    <row r="640" spans="1:36"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row>
    <row r="641" spans="1:36"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row>
    <row r="642" spans="1:36"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row>
    <row r="643" spans="1:36"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row>
    <row r="644" spans="1:36"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row>
    <row r="645" spans="1:36"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row>
    <row r="646" spans="1:36"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row>
    <row r="647" spans="1:36"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row>
    <row r="648" spans="1:36"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row>
    <row r="649" spans="1:36"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row>
    <row r="650" spans="1:36"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row>
    <row r="651" spans="1:36"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row>
    <row r="652" spans="1:36"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row>
    <row r="653" spans="1:36"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row>
    <row r="654" spans="1:36"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row>
    <row r="655" spans="1:36"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row>
    <row r="656" spans="1:36"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row>
    <row r="657" spans="1:36"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row>
    <row r="658" spans="1:36"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row>
    <row r="659" spans="1:36"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row>
    <row r="660" spans="1:36"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row>
    <row r="661" spans="1:36"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row>
    <row r="662" spans="1:36"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row>
    <row r="663" spans="1:36"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row>
    <row r="664" spans="1:36"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row>
    <row r="665" spans="1:36"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row>
    <row r="666" spans="1:36"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row>
    <row r="667" spans="1:36"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row>
    <row r="668" spans="1:36"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row>
    <row r="669" spans="1:36"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row>
    <row r="670" spans="1:36"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row>
    <row r="671" spans="1:36"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row>
    <row r="672" spans="1:36"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row>
    <row r="673" spans="1:36"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row>
    <row r="674" spans="1:36"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row>
    <row r="675" spans="1:36"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row>
    <row r="676" spans="1:36"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row>
    <row r="677" spans="1:36"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row>
    <row r="678" spans="1:36"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row>
    <row r="679" spans="1:36"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row>
    <row r="680" spans="1:36"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row>
    <row r="681" spans="1:36"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row>
    <row r="682" spans="1:36"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row>
    <row r="683" spans="1:36"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row>
    <row r="684" spans="1:36"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row>
    <row r="685" spans="1:36"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row>
    <row r="686" spans="1:36"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row>
    <row r="687" spans="1:36"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row>
    <row r="688" spans="1:36"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row>
    <row r="689" spans="1:36"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row>
    <row r="690" spans="1:36"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row>
    <row r="691" spans="1:36"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row>
    <row r="692" spans="1:36"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row>
    <row r="693" spans="1:36"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row>
    <row r="694" spans="1:36"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row>
    <row r="695" spans="1:36"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row>
    <row r="696" spans="1:36"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row>
    <row r="697" spans="1:36"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row>
    <row r="698" spans="1:36"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row>
    <row r="699" spans="1:36"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row>
    <row r="700" spans="1:36"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row>
    <row r="701" spans="1:36"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row>
    <row r="702" spans="1:36"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row>
    <row r="703" spans="1:36"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row>
    <row r="704" spans="1:36"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row>
    <row r="705" spans="1:36"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row>
    <row r="706" spans="1:36"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row>
    <row r="707" spans="1:36"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row>
    <row r="708" spans="1:36"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row>
    <row r="709" spans="1:36"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row>
    <row r="710" spans="1:36"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row>
    <row r="711" spans="1:36"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row>
    <row r="712" spans="1:36"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row>
    <row r="713" spans="1:36"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row>
    <row r="714" spans="1:36"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row>
    <row r="715" spans="1:36"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row>
    <row r="716" spans="1:36"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row>
    <row r="717" spans="1:36"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row>
    <row r="718" spans="1:36"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row>
    <row r="719" spans="1:36"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row>
    <row r="720" spans="1:36"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row>
    <row r="721" spans="1:36"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row>
    <row r="722" spans="1:36"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row>
    <row r="723" spans="1:36"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row>
    <row r="724" spans="1:36"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row>
    <row r="725" spans="1:36"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row>
    <row r="726" spans="1:36"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row>
    <row r="727" spans="1:36"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row>
    <row r="728" spans="1:36"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row>
    <row r="729" spans="1:36"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row>
    <row r="730" spans="1:36"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row>
    <row r="731" spans="1:36"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row>
    <row r="732" spans="1:36"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row>
    <row r="733" spans="1:36"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row>
    <row r="734" spans="1:36"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row>
    <row r="735" spans="1:36"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row>
    <row r="736" spans="1:36"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row>
    <row r="737" spans="1:36"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row>
    <row r="738" spans="1:36"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row>
    <row r="739" spans="1:36"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row>
    <row r="740" spans="1:36"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row>
    <row r="741" spans="1:36"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row>
    <row r="742" spans="1:36"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row>
    <row r="743" spans="1:36"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row>
    <row r="744" spans="1:36"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row>
    <row r="745" spans="1:36"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row>
    <row r="746" spans="1:36"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row>
    <row r="747" spans="1:36"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row>
    <row r="748" spans="1:36"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row>
    <row r="749" spans="1:36"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row>
    <row r="750" spans="1:36"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row>
    <row r="751" spans="1:36"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row>
    <row r="752" spans="1:36"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row>
    <row r="753" spans="1:36"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row>
    <row r="754" spans="1:36"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row>
    <row r="755" spans="1:36"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row>
    <row r="756" spans="1:36"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row>
    <row r="757" spans="1:36"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row>
    <row r="758" spans="1:36"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row>
    <row r="759" spans="1:36"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row>
    <row r="760" spans="1:36"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row>
    <row r="761" spans="1:36"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row>
    <row r="762" spans="1:36"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row>
    <row r="763" spans="1:36"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row>
    <row r="764" spans="1:36"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row>
    <row r="765" spans="1:36"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row>
    <row r="766" spans="1:36"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row>
    <row r="767" spans="1:36"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row>
    <row r="768" spans="1:36"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row>
    <row r="769" spans="1:36"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row>
    <row r="770" spans="1:36"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row>
    <row r="771" spans="1:36"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row>
    <row r="772" spans="1:36"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row>
    <row r="773" spans="1:36"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row>
    <row r="774" spans="1:36"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row>
    <row r="775" spans="1:36"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row>
    <row r="776" spans="1:36"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row>
    <row r="777" spans="1:36"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row>
    <row r="778" spans="1:36"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row>
    <row r="779" spans="1:36"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row>
    <row r="780" spans="1:36"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row>
    <row r="781" spans="1:36"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row>
    <row r="782" spans="1:36"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row>
    <row r="783" spans="1:36"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row>
    <row r="784" spans="1:36"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row>
    <row r="785" spans="1:36"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row>
    <row r="786" spans="1:36"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row>
    <row r="787" spans="1:36"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row>
    <row r="788" spans="1:36"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row>
    <row r="789" spans="1:36"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row>
    <row r="790" spans="1:36"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row>
    <row r="791" spans="1:36"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row>
    <row r="792" spans="1:36"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row>
    <row r="793" spans="1:36"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row>
    <row r="794" spans="1:36"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row>
    <row r="795" spans="1:36"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row>
    <row r="796" spans="1:36"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row>
    <row r="797" spans="1:36"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row>
    <row r="798" spans="1:36"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row>
    <row r="799" spans="1:36"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row>
    <row r="800" spans="1:36"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row>
    <row r="801" spans="1:36"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row>
    <row r="802" spans="1:36"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row>
    <row r="803" spans="1:36"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row>
    <row r="804" spans="1:36"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row>
    <row r="805" spans="1:36"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row>
    <row r="806" spans="1:36"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row>
    <row r="807" spans="1:36"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row>
    <row r="808" spans="1:36"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row>
    <row r="809" spans="1:36"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row>
    <row r="810" spans="1:36"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row>
    <row r="811" spans="1:36"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row>
    <row r="812" spans="1:36"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row>
    <row r="813" spans="1:36"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row>
    <row r="814" spans="1:36"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row>
    <row r="815" spans="1:36"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row>
    <row r="816" spans="1:36"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row>
    <row r="817" spans="1:36"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row>
    <row r="818" spans="1:36"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row>
    <row r="819" spans="1:36"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row>
    <row r="820" spans="1:36"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row>
    <row r="821" spans="1:36"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row>
    <row r="822" spans="1:36"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row>
    <row r="823" spans="1:36"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row>
    <row r="824" spans="1:36"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row>
    <row r="825" spans="1:36"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row>
    <row r="826" spans="1:36"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row>
    <row r="827" spans="1:36"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row>
    <row r="828" spans="1:36"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row>
    <row r="829" spans="1:36"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row>
    <row r="830" spans="1:36"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row>
    <row r="831" spans="1:36"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row>
    <row r="832" spans="1:36"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row>
    <row r="833" spans="1:36"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row>
    <row r="834" spans="1:36"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row>
    <row r="835" spans="1:36"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row>
    <row r="836" spans="1:36"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row>
    <row r="837" spans="1:36"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row>
    <row r="838" spans="1:36"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row>
    <row r="839" spans="1:36"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row>
    <row r="840" spans="1:36"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row>
    <row r="841" spans="1:36"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row>
    <row r="842" spans="1:36"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row>
    <row r="843" spans="1:36"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row>
    <row r="844" spans="1:36"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row>
    <row r="845" spans="1:36"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row>
    <row r="846" spans="1:36"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row>
    <row r="847" spans="1:36"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row>
    <row r="848" spans="1:36"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row>
    <row r="849" spans="1:36"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row>
    <row r="850" spans="1:36"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row>
    <row r="851" spans="1:36"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row>
    <row r="852" spans="1:36"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row>
    <row r="853" spans="1:36"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row>
    <row r="854" spans="1:36"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row>
    <row r="855" spans="1:36"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row>
    <row r="856" spans="1:36"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row>
    <row r="857" spans="1:36"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row>
    <row r="858" spans="1:36"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row>
    <row r="859" spans="1:36"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row>
    <row r="860" spans="1:36"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row>
    <row r="861" spans="1:36"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row>
    <row r="862" spans="1:36"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row>
    <row r="863" spans="1:36"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row>
    <row r="864" spans="1:36"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row>
    <row r="865" spans="1:36"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row>
    <row r="866" spans="1:36"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row>
    <row r="867" spans="1:36"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row>
    <row r="868" spans="1:36"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row>
    <row r="869" spans="1:36"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row>
    <row r="870" spans="1:36"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row>
    <row r="871" spans="1:36"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row>
    <row r="872" spans="1:36"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row>
    <row r="873" spans="1:36"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row>
    <row r="874" spans="1:36"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row>
    <row r="875" spans="1:36"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row>
    <row r="876" spans="1:36"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row>
    <row r="877" spans="1:36"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row>
    <row r="878" spans="1:36"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row>
    <row r="879" spans="1:36"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row>
    <row r="880" spans="1:36"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row>
    <row r="881" spans="1:36"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row>
    <row r="882" spans="1:36"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row>
    <row r="883" spans="1:36"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row>
    <row r="884" spans="1:36"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row>
    <row r="885" spans="1:36"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row>
    <row r="886" spans="1:36"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row>
    <row r="887" spans="1:36"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row>
    <row r="888" spans="1:36"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row>
    <row r="889" spans="1:36"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row>
    <row r="890" spans="1:36"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row>
    <row r="891" spans="1:36"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row>
    <row r="892" spans="1:36"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row>
    <row r="893" spans="1:36"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row>
    <row r="894" spans="1:36"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row>
    <row r="895" spans="1:36"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row>
    <row r="896" spans="1:36"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row>
    <row r="897" spans="1:36"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row>
    <row r="898" spans="1:36"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row>
    <row r="899" spans="1:36"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row>
    <row r="900" spans="1:36"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row>
    <row r="901" spans="1:36"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row>
    <row r="902" spans="1:36"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row>
    <row r="903" spans="1:36"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row>
    <row r="904" spans="1:36"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row>
    <row r="905" spans="1:36"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row>
    <row r="906" spans="1:36"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row>
    <row r="907" spans="1:36"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row>
    <row r="908" spans="1:36"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row>
    <row r="909" spans="1:36"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row>
    <row r="910" spans="1:36"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row>
    <row r="911" spans="1:36"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row>
    <row r="912" spans="1:36"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row>
    <row r="913" spans="1:36"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row>
    <row r="914" spans="1:36"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row>
    <row r="915" spans="1:36"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row>
    <row r="916" spans="1:36"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row>
    <row r="917" spans="1:36"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row>
    <row r="918" spans="1:36"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row>
    <row r="919" spans="1:36"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row>
    <row r="920" spans="1:36"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row>
    <row r="921" spans="1:36"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row>
    <row r="922" spans="1:36"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row>
    <row r="923" spans="1:36"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row>
    <row r="924" spans="1:36"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row>
    <row r="925" spans="1:36"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row>
    <row r="926" spans="1:36"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row>
    <row r="927" spans="1:36"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row>
    <row r="928" spans="1:36"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row>
    <row r="929" spans="1:36"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row>
    <row r="930" spans="1:36"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row>
    <row r="931" spans="1:36"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row>
    <row r="932" spans="1:36"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row>
    <row r="933" spans="1:36"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row>
    <row r="934" spans="1:36"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row>
    <row r="935" spans="1:36"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row>
    <row r="936" spans="1:36"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row>
    <row r="937" spans="1:36"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row>
    <row r="938" spans="1:36"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row>
    <row r="939" spans="1:36"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row>
    <row r="940" spans="1:36"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row>
    <row r="941" spans="1:36"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row>
    <row r="942" spans="1:36"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row>
    <row r="943" spans="1:36"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row>
    <row r="944" spans="1:36"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row>
    <row r="945" spans="1:36"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row>
    <row r="946" spans="1:36"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row>
    <row r="947" spans="1:36"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row>
    <row r="948" spans="1:36"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row>
    <row r="949" spans="1:36"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row>
    <row r="950" spans="1:36"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row>
    <row r="951" spans="1:36"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row>
    <row r="952" spans="1:36"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row>
    <row r="953" spans="1:36"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row>
    <row r="954" spans="1:36"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row>
    <row r="955" spans="1:36"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row>
    <row r="956" spans="1:36"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row>
    <row r="957" spans="1:36"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row>
    <row r="958" spans="1:36"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row>
    <row r="959" spans="1:36"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row>
    <row r="960" spans="1:36"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row>
    <row r="961" spans="1:36"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row>
    <row r="962" spans="1:36"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row>
    <row r="963" spans="1:36"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row>
    <row r="964" spans="1:36"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row>
    <row r="965" spans="1:36"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row>
    <row r="966" spans="1:36"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row>
    <row r="967" spans="1:36"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row>
    <row r="968" spans="1:36"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row>
    <row r="969" spans="1:36"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row>
    <row r="970" spans="1:36"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row>
    <row r="971" spans="1:36"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row>
    <row r="972" spans="1:36"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row>
    <row r="973" spans="1:36"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row>
    <row r="974" spans="1:36"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row>
    <row r="975" spans="1:36"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row>
    <row r="976" spans="1:36"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row>
    <row r="977" spans="1:36"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row>
    <row r="978" spans="1:36"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row>
    <row r="979" spans="1:36"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row>
    <row r="980" spans="1:36"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row>
    <row r="981" spans="1:36"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row>
    <row r="982" spans="1:36"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row>
    <row r="983" spans="1:36"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row>
    <row r="984" spans="1:36"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row>
    <row r="985" spans="1:36"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row>
    <row r="986" spans="1:36"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row>
    <row r="987" spans="1:36"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row>
    <row r="988" spans="1:36"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row>
    <row r="989" spans="1:36"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row>
    <row r="990" spans="1:36"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row>
    <row r="991" spans="1:36"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row>
    <row r="992" spans="1:36"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row>
    <row r="993" spans="1:36"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row>
    <row r="994" spans="1:36"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row>
    <row r="995" spans="1:36"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row>
    <row r="996" spans="1:36"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row>
    <row r="997" spans="1:36"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row>
    <row r="998" spans="1:36"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row>
    <row r="999" spans="1:36"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row>
    <row r="1000" spans="1:36"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row>
  </sheetData>
  <sheetProtection password="CA25" sheet="1" objects="1" scenarios="1"/>
  <mergeCells count="134">
    <mergeCell ref="A9:I9"/>
    <mergeCell ref="E6:I6"/>
    <mergeCell ref="A6:D6"/>
    <mergeCell ref="E7:I7"/>
    <mergeCell ref="U4:Y4"/>
    <mergeCell ref="X7:Y7"/>
    <mergeCell ref="N4:R4"/>
    <mergeCell ref="C14:I14"/>
    <mergeCell ref="E5:I5"/>
    <mergeCell ref="E4:I4"/>
    <mergeCell ref="A11:B11"/>
    <mergeCell ref="C11:I11"/>
    <mergeCell ref="C13:I13"/>
    <mergeCell ref="C12:I12"/>
    <mergeCell ref="A12:B12"/>
    <mergeCell ref="A13:B13"/>
    <mergeCell ref="N6:R6"/>
    <mergeCell ref="N9:Q9"/>
    <mergeCell ref="J9:M9"/>
    <mergeCell ref="R9:U9"/>
    <mergeCell ref="V9:Y9"/>
    <mergeCell ref="W6:Y6"/>
    <mergeCell ref="U6:V6"/>
    <mergeCell ref="C17:I17"/>
    <mergeCell ref="C16:I16"/>
    <mergeCell ref="A14:B14"/>
    <mergeCell ref="A19:B19"/>
    <mergeCell ref="C19:I19"/>
    <mergeCell ref="C15:I15"/>
    <mergeCell ref="A15:B15"/>
    <mergeCell ref="A16:B16"/>
    <mergeCell ref="A17:B17"/>
    <mergeCell ref="A18:B18"/>
    <mergeCell ref="C18:I18"/>
    <mergeCell ref="C34:I34"/>
    <mergeCell ref="A34:B34"/>
    <mergeCell ref="C35:I35"/>
    <mergeCell ref="A33:B33"/>
    <mergeCell ref="A35:B35"/>
    <mergeCell ref="C33:I33"/>
    <mergeCell ref="C31:I31"/>
    <mergeCell ref="C32:I32"/>
    <mergeCell ref="C30:I30"/>
    <mergeCell ref="A20:B20"/>
    <mergeCell ref="C25:I25"/>
    <mergeCell ref="C26:I26"/>
    <mergeCell ref="C29:I29"/>
    <mergeCell ref="C27:I27"/>
    <mergeCell ref="C28:I28"/>
    <mergeCell ref="C24:I24"/>
    <mergeCell ref="A25:B25"/>
    <mergeCell ref="A26:B26"/>
    <mergeCell ref="A29:B29"/>
    <mergeCell ref="A22:B22"/>
    <mergeCell ref="A21:B21"/>
    <mergeCell ref="C21:I21"/>
    <mergeCell ref="C22:I22"/>
    <mergeCell ref="C20:I20"/>
    <mergeCell ref="J43:M43"/>
    <mergeCell ref="N43:Q43"/>
    <mergeCell ref="X41:Y41"/>
    <mergeCell ref="E41:I41"/>
    <mergeCell ref="E39:I39"/>
    <mergeCell ref="E40:I40"/>
    <mergeCell ref="E38:I38"/>
    <mergeCell ref="A40:D40"/>
    <mergeCell ref="C23:I23"/>
    <mergeCell ref="U38:Y38"/>
    <mergeCell ref="N38:R38"/>
    <mergeCell ref="L37:N37"/>
    <mergeCell ref="U40:V40"/>
    <mergeCell ref="N40:R40"/>
    <mergeCell ref="W40:Y40"/>
    <mergeCell ref="R43:U43"/>
    <mergeCell ref="V43:Y43"/>
    <mergeCell ref="A23:B23"/>
    <mergeCell ref="A24:B24"/>
    <mergeCell ref="A27:B27"/>
    <mergeCell ref="A28:B28"/>
    <mergeCell ref="A30:B30"/>
    <mergeCell ref="A31:B31"/>
    <mergeCell ref="A32:B32"/>
    <mergeCell ref="C47:I47"/>
    <mergeCell ref="C48:I48"/>
    <mergeCell ref="C49:I49"/>
    <mergeCell ref="A49:B49"/>
    <mergeCell ref="A48:B48"/>
    <mergeCell ref="A47:B47"/>
    <mergeCell ref="A43:I43"/>
    <mergeCell ref="C45:I45"/>
    <mergeCell ref="C46:I46"/>
    <mergeCell ref="A46:B46"/>
    <mergeCell ref="A45:B45"/>
    <mergeCell ref="C69:I69"/>
    <mergeCell ref="C68:I68"/>
    <mergeCell ref="A63:B63"/>
    <mergeCell ref="A62:B62"/>
    <mergeCell ref="A65:B65"/>
    <mergeCell ref="A57:B57"/>
    <mergeCell ref="A67:B67"/>
    <mergeCell ref="A69:B69"/>
    <mergeCell ref="A68:B68"/>
    <mergeCell ref="A64:B64"/>
    <mergeCell ref="A58:B58"/>
    <mergeCell ref="A59:B59"/>
    <mergeCell ref="A61:B61"/>
    <mergeCell ref="A60:B60"/>
    <mergeCell ref="A66:B66"/>
    <mergeCell ref="C64:I64"/>
    <mergeCell ref="C65:I65"/>
    <mergeCell ref="A50:B50"/>
    <mergeCell ref="C50:I50"/>
    <mergeCell ref="C51:I51"/>
    <mergeCell ref="A54:B54"/>
    <mergeCell ref="C63:I63"/>
    <mergeCell ref="C62:I62"/>
    <mergeCell ref="L71:N71"/>
    <mergeCell ref="C56:I56"/>
    <mergeCell ref="C55:I55"/>
    <mergeCell ref="C57:I57"/>
    <mergeCell ref="C54:I54"/>
    <mergeCell ref="C58:I58"/>
    <mergeCell ref="C59:I59"/>
    <mergeCell ref="C60:I60"/>
    <mergeCell ref="C61:I61"/>
    <mergeCell ref="A51:B51"/>
    <mergeCell ref="A53:B53"/>
    <mergeCell ref="A52:B52"/>
    <mergeCell ref="C53:I53"/>
    <mergeCell ref="C52:I52"/>
    <mergeCell ref="A56:B56"/>
    <mergeCell ref="A55:B55"/>
    <mergeCell ref="C66:I66"/>
    <mergeCell ref="C67:I67"/>
  </mergeCells>
  <printOptions horizontalCentered="1"/>
  <pageMargins left="0.25" right="0.25" top="0.75" bottom="0.5" header="0.5" footer="0.5"/>
  <pageSetup scale="89" fitToHeight="0" orientation="landscape" blackAndWhite="1" verticalDpi="0" r:id="rId1"/>
  <headerFooter alignWithMargins="0"/>
  <rowBreaks count="1" manualBreakCount="1">
    <brk id="3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ltText="">
                <anchor>
                  <from>
                    <xdr:col>10</xdr:col>
                    <xdr:colOff>38100</xdr:colOff>
                    <xdr:row>10</xdr:row>
                    <xdr:rowOff>28575</xdr:rowOff>
                  </from>
                  <to>
                    <xdr:col>10</xdr:col>
                    <xdr:colOff>257175</xdr:colOff>
                    <xdr:row>10</xdr:row>
                    <xdr:rowOff>180975</xdr:rowOff>
                  </to>
                </anchor>
              </controlPr>
            </control>
          </mc:Choice>
        </mc:AlternateContent>
        <mc:AlternateContent xmlns:mc="http://schemas.openxmlformats.org/markup-compatibility/2006">
          <mc:Choice Requires="x14">
            <control shapeId="3075" r:id="rId5" name="Check Box 3">
              <controlPr defaultSize="0" autoFill="0" autoLine="0" autoPict="0" altText="">
                <anchor>
                  <from>
                    <xdr:col>11</xdr:col>
                    <xdr:colOff>66675</xdr:colOff>
                    <xdr:row>10</xdr:row>
                    <xdr:rowOff>28575</xdr:rowOff>
                  </from>
                  <to>
                    <xdr:col>11</xdr:col>
                    <xdr:colOff>285750</xdr:colOff>
                    <xdr:row>10</xdr:row>
                    <xdr:rowOff>180975</xdr:rowOff>
                  </to>
                </anchor>
              </controlPr>
            </control>
          </mc:Choice>
        </mc:AlternateContent>
        <mc:AlternateContent xmlns:mc="http://schemas.openxmlformats.org/markup-compatibility/2006">
          <mc:Choice Requires="x14">
            <control shapeId="3077" r:id="rId6" name="Check Box 5">
              <controlPr defaultSize="0" autoFill="0" autoLine="0" autoPict="0" altText="">
                <anchor>
                  <from>
                    <xdr:col>14</xdr:col>
                    <xdr:colOff>38100</xdr:colOff>
                    <xdr:row>10</xdr:row>
                    <xdr:rowOff>19050</xdr:rowOff>
                  </from>
                  <to>
                    <xdr:col>14</xdr:col>
                    <xdr:colOff>257175</xdr:colOff>
                    <xdr:row>10</xdr:row>
                    <xdr:rowOff>171450</xdr:rowOff>
                  </to>
                </anchor>
              </controlPr>
            </control>
          </mc:Choice>
        </mc:AlternateContent>
        <mc:AlternateContent xmlns:mc="http://schemas.openxmlformats.org/markup-compatibility/2006">
          <mc:Choice Requires="x14">
            <control shapeId="3078" r:id="rId7" name="Check Box 6">
              <controlPr defaultSize="0" autoFill="0" autoLine="0" autoPict="0" altText="">
                <anchor>
                  <from>
                    <xdr:col>15</xdr:col>
                    <xdr:colOff>38100</xdr:colOff>
                    <xdr:row>10</xdr:row>
                    <xdr:rowOff>19050</xdr:rowOff>
                  </from>
                  <to>
                    <xdr:col>15</xdr:col>
                    <xdr:colOff>257175</xdr:colOff>
                    <xdr:row>10</xdr:row>
                    <xdr:rowOff>171450</xdr:rowOff>
                  </to>
                </anchor>
              </controlPr>
            </control>
          </mc:Choice>
        </mc:AlternateContent>
        <mc:AlternateContent xmlns:mc="http://schemas.openxmlformats.org/markup-compatibility/2006">
          <mc:Choice Requires="x14">
            <control shapeId="3080" r:id="rId8" name="Check Box 8">
              <controlPr defaultSize="0" autoFill="0" autoLine="0" autoPict="0" altText="">
                <anchor>
                  <from>
                    <xdr:col>18</xdr:col>
                    <xdr:colOff>38100</xdr:colOff>
                    <xdr:row>10</xdr:row>
                    <xdr:rowOff>19050</xdr:rowOff>
                  </from>
                  <to>
                    <xdr:col>18</xdr:col>
                    <xdr:colOff>257175</xdr:colOff>
                    <xdr:row>10</xdr:row>
                    <xdr:rowOff>171450</xdr:rowOff>
                  </to>
                </anchor>
              </controlPr>
            </control>
          </mc:Choice>
        </mc:AlternateContent>
        <mc:AlternateContent xmlns:mc="http://schemas.openxmlformats.org/markup-compatibility/2006">
          <mc:Choice Requires="x14">
            <control shapeId="3081" r:id="rId9" name="Check Box 9">
              <controlPr defaultSize="0" autoFill="0" autoLine="0" autoPict="0" altText="">
                <anchor>
                  <from>
                    <xdr:col>19</xdr:col>
                    <xdr:colOff>38100</xdr:colOff>
                    <xdr:row>10</xdr:row>
                    <xdr:rowOff>19050</xdr:rowOff>
                  </from>
                  <to>
                    <xdr:col>19</xdr:col>
                    <xdr:colOff>257175</xdr:colOff>
                    <xdr:row>10</xdr:row>
                    <xdr:rowOff>171450</xdr:rowOff>
                  </to>
                </anchor>
              </controlPr>
            </control>
          </mc:Choice>
        </mc:AlternateContent>
        <mc:AlternateContent xmlns:mc="http://schemas.openxmlformats.org/markup-compatibility/2006">
          <mc:Choice Requires="x14">
            <control shapeId="3082" r:id="rId10" name="Check Box 10">
              <controlPr defaultSize="0" autoFill="0" autoLine="0" autoPict="0" altText="">
                <anchor>
                  <from>
                    <xdr:col>10</xdr:col>
                    <xdr:colOff>38100</xdr:colOff>
                    <xdr:row>11</xdr:row>
                    <xdr:rowOff>19050</xdr:rowOff>
                  </from>
                  <to>
                    <xdr:col>10</xdr:col>
                    <xdr:colOff>257175</xdr:colOff>
                    <xdr:row>11</xdr:row>
                    <xdr:rowOff>171450</xdr:rowOff>
                  </to>
                </anchor>
              </controlPr>
            </control>
          </mc:Choice>
        </mc:AlternateContent>
        <mc:AlternateContent xmlns:mc="http://schemas.openxmlformats.org/markup-compatibility/2006">
          <mc:Choice Requires="x14">
            <control shapeId="3084" r:id="rId11" name="Check Box 12">
              <controlPr defaultSize="0" autoFill="0" autoLine="0" autoPict="0" altText="">
                <anchor>
                  <from>
                    <xdr:col>11</xdr:col>
                    <xdr:colOff>38100</xdr:colOff>
                    <xdr:row>11</xdr:row>
                    <xdr:rowOff>19050</xdr:rowOff>
                  </from>
                  <to>
                    <xdr:col>11</xdr:col>
                    <xdr:colOff>257175</xdr:colOff>
                    <xdr:row>11</xdr:row>
                    <xdr:rowOff>171450</xdr:rowOff>
                  </to>
                </anchor>
              </controlPr>
            </control>
          </mc:Choice>
        </mc:AlternateContent>
        <mc:AlternateContent xmlns:mc="http://schemas.openxmlformats.org/markup-compatibility/2006">
          <mc:Choice Requires="x14">
            <control shapeId="3085" r:id="rId12" name="Check Box 13">
              <controlPr defaultSize="0" autoFill="0" autoLine="0" autoPict="0" altText="">
                <anchor>
                  <from>
                    <xdr:col>10</xdr:col>
                    <xdr:colOff>38100</xdr:colOff>
                    <xdr:row>12</xdr:row>
                    <xdr:rowOff>19050</xdr:rowOff>
                  </from>
                  <to>
                    <xdr:col>10</xdr:col>
                    <xdr:colOff>257175</xdr:colOff>
                    <xdr:row>12</xdr:row>
                    <xdr:rowOff>171450</xdr:rowOff>
                  </to>
                </anchor>
              </controlPr>
            </control>
          </mc:Choice>
        </mc:AlternateContent>
        <mc:AlternateContent xmlns:mc="http://schemas.openxmlformats.org/markup-compatibility/2006">
          <mc:Choice Requires="x14">
            <control shapeId="3086" r:id="rId13" name="Check Box 14">
              <controlPr defaultSize="0" autoFill="0" autoLine="0" autoPict="0" altText="">
                <anchor>
                  <from>
                    <xdr:col>11</xdr:col>
                    <xdr:colOff>38100</xdr:colOff>
                    <xdr:row>12</xdr:row>
                    <xdr:rowOff>19050</xdr:rowOff>
                  </from>
                  <to>
                    <xdr:col>11</xdr:col>
                    <xdr:colOff>257175</xdr:colOff>
                    <xdr:row>12</xdr:row>
                    <xdr:rowOff>171450</xdr:rowOff>
                  </to>
                </anchor>
              </controlPr>
            </control>
          </mc:Choice>
        </mc:AlternateContent>
        <mc:AlternateContent xmlns:mc="http://schemas.openxmlformats.org/markup-compatibility/2006">
          <mc:Choice Requires="x14">
            <control shapeId="3087" r:id="rId14" name="Check Box 15">
              <controlPr defaultSize="0" autoFill="0" autoLine="0" autoPict="0" altText="">
                <anchor>
                  <from>
                    <xdr:col>10</xdr:col>
                    <xdr:colOff>38100</xdr:colOff>
                    <xdr:row>13</xdr:row>
                    <xdr:rowOff>19050</xdr:rowOff>
                  </from>
                  <to>
                    <xdr:col>10</xdr:col>
                    <xdr:colOff>257175</xdr:colOff>
                    <xdr:row>13</xdr:row>
                    <xdr:rowOff>171450</xdr:rowOff>
                  </to>
                </anchor>
              </controlPr>
            </control>
          </mc:Choice>
        </mc:AlternateContent>
        <mc:AlternateContent xmlns:mc="http://schemas.openxmlformats.org/markup-compatibility/2006">
          <mc:Choice Requires="x14">
            <control shapeId="3088" r:id="rId15" name="Check Box 16">
              <controlPr defaultSize="0" autoFill="0" autoLine="0" autoPict="0" altText="">
                <anchor>
                  <from>
                    <xdr:col>11</xdr:col>
                    <xdr:colOff>38100</xdr:colOff>
                    <xdr:row>13</xdr:row>
                    <xdr:rowOff>19050</xdr:rowOff>
                  </from>
                  <to>
                    <xdr:col>11</xdr:col>
                    <xdr:colOff>257175</xdr:colOff>
                    <xdr:row>13</xdr:row>
                    <xdr:rowOff>171450</xdr:rowOff>
                  </to>
                </anchor>
              </controlPr>
            </control>
          </mc:Choice>
        </mc:AlternateContent>
        <mc:AlternateContent xmlns:mc="http://schemas.openxmlformats.org/markup-compatibility/2006">
          <mc:Choice Requires="x14">
            <control shapeId="3090" r:id="rId16" name="Check Box 18">
              <controlPr defaultSize="0" autoFill="0" autoLine="0" autoPict="0" altText="">
                <anchor>
                  <from>
                    <xdr:col>10</xdr:col>
                    <xdr:colOff>38100</xdr:colOff>
                    <xdr:row>14</xdr:row>
                    <xdr:rowOff>19050</xdr:rowOff>
                  </from>
                  <to>
                    <xdr:col>10</xdr:col>
                    <xdr:colOff>257175</xdr:colOff>
                    <xdr:row>14</xdr:row>
                    <xdr:rowOff>171450</xdr:rowOff>
                  </to>
                </anchor>
              </controlPr>
            </control>
          </mc:Choice>
        </mc:AlternateContent>
        <mc:AlternateContent xmlns:mc="http://schemas.openxmlformats.org/markup-compatibility/2006">
          <mc:Choice Requires="x14">
            <control shapeId="3091" r:id="rId17" name="Check Box 19">
              <controlPr defaultSize="0" autoFill="0" autoLine="0" autoPict="0" altText="">
                <anchor>
                  <from>
                    <xdr:col>11</xdr:col>
                    <xdr:colOff>38100</xdr:colOff>
                    <xdr:row>14</xdr:row>
                    <xdr:rowOff>19050</xdr:rowOff>
                  </from>
                  <to>
                    <xdr:col>11</xdr:col>
                    <xdr:colOff>257175</xdr:colOff>
                    <xdr:row>14</xdr:row>
                    <xdr:rowOff>171450</xdr:rowOff>
                  </to>
                </anchor>
              </controlPr>
            </control>
          </mc:Choice>
        </mc:AlternateContent>
        <mc:AlternateContent xmlns:mc="http://schemas.openxmlformats.org/markup-compatibility/2006">
          <mc:Choice Requires="x14">
            <control shapeId="3092" r:id="rId18" name="Check Box 20">
              <controlPr defaultSize="0" autoFill="0" autoLine="0" autoPict="0" altText="">
                <anchor>
                  <from>
                    <xdr:col>10</xdr:col>
                    <xdr:colOff>38100</xdr:colOff>
                    <xdr:row>15</xdr:row>
                    <xdr:rowOff>19050</xdr:rowOff>
                  </from>
                  <to>
                    <xdr:col>10</xdr:col>
                    <xdr:colOff>257175</xdr:colOff>
                    <xdr:row>15</xdr:row>
                    <xdr:rowOff>171450</xdr:rowOff>
                  </to>
                </anchor>
              </controlPr>
            </control>
          </mc:Choice>
        </mc:AlternateContent>
        <mc:AlternateContent xmlns:mc="http://schemas.openxmlformats.org/markup-compatibility/2006">
          <mc:Choice Requires="x14">
            <control shapeId="3094" r:id="rId19" name="Check Box 22">
              <controlPr defaultSize="0" autoFill="0" autoLine="0" autoPict="0" altText="">
                <anchor>
                  <from>
                    <xdr:col>11</xdr:col>
                    <xdr:colOff>38100</xdr:colOff>
                    <xdr:row>15</xdr:row>
                    <xdr:rowOff>19050</xdr:rowOff>
                  </from>
                  <to>
                    <xdr:col>11</xdr:col>
                    <xdr:colOff>257175</xdr:colOff>
                    <xdr:row>15</xdr:row>
                    <xdr:rowOff>171450</xdr:rowOff>
                  </to>
                </anchor>
              </controlPr>
            </control>
          </mc:Choice>
        </mc:AlternateContent>
        <mc:AlternateContent xmlns:mc="http://schemas.openxmlformats.org/markup-compatibility/2006">
          <mc:Choice Requires="x14">
            <control shapeId="3095" r:id="rId20" name="Check Box 23">
              <controlPr defaultSize="0" autoFill="0" autoLine="0" autoPict="0" altText="">
                <anchor>
                  <from>
                    <xdr:col>10</xdr:col>
                    <xdr:colOff>38100</xdr:colOff>
                    <xdr:row>16</xdr:row>
                    <xdr:rowOff>19050</xdr:rowOff>
                  </from>
                  <to>
                    <xdr:col>10</xdr:col>
                    <xdr:colOff>257175</xdr:colOff>
                    <xdr:row>16</xdr:row>
                    <xdr:rowOff>171450</xdr:rowOff>
                  </to>
                </anchor>
              </controlPr>
            </control>
          </mc:Choice>
        </mc:AlternateContent>
        <mc:AlternateContent xmlns:mc="http://schemas.openxmlformats.org/markup-compatibility/2006">
          <mc:Choice Requires="x14">
            <control shapeId="3096" r:id="rId21" name="Check Box 24">
              <controlPr defaultSize="0" autoFill="0" autoLine="0" autoPict="0" altText="">
                <anchor>
                  <from>
                    <xdr:col>11</xdr:col>
                    <xdr:colOff>38100</xdr:colOff>
                    <xdr:row>16</xdr:row>
                    <xdr:rowOff>19050</xdr:rowOff>
                  </from>
                  <to>
                    <xdr:col>11</xdr:col>
                    <xdr:colOff>257175</xdr:colOff>
                    <xdr:row>16</xdr:row>
                    <xdr:rowOff>171450</xdr:rowOff>
                  </to>
                </anchor>
              </controlPr>
            </control>
          </mc:Choice>
        </mc:AlternateContent>
        <mc:AlternateContent xmlns:mc="http://schemas.openxmlformats.org/markup-compatibility/2006">
          <mc:Choice Requires="x14">
            <control shapeId="3098" r:id="rId22" name="Check Box 26">
              <controlPr defaultSize="0" autoFill="0" autoLine="0" autoPict="0" altText="">
                <anchor>
                  <from>
                    <xdr:col>11</xdr:col>
                    <xdr:colOff>38100</xdr:colOff>
                    <xdr:row>17</xdr:row>
                    <xdr:rowOff>19050</xdr:rowOff>
                  </from>
                  <to>
                    <xdr:col>11</xdr:col>
                    <xdr:colOff>257175</xdr:colOff>
                    <xdr:row>17</xdr:row>
                    <xdr:rowOff>171450</xdr:rowOff>
                  </to>
                </anchor>
              </controlPr>
            </control>
          </mc:Choice>
        </mc:AlternateContent>
        <mc:AlternateContent xmlns:mc="http://schemas.openxmlformats.org/markup-compatibility/2006">
          <mc:Choice Requires="x14">
            <control shapeId="3099" r:id="rId23" name="Check Box 27">
              <controlPr defaultSize="0" autoFill="0" autoLine="0" autoPict="0" altText="">
                <anchor>
                  <from>
                    <xdr:col>10</xdr:col>
                    <xdr:colOff>38100</xdr:colOff>
                    <xdr:row>17</xdr:row>
                    <xdr:rowOff>19050</xdr:rowOff>
                  </from>
                  <to>
                    <xdr:col>10</xdr:col>
                    <xdr:colOff>257175</xdr:colOff>
                    <xdr:row>17</xdr:row>
                    <xdr:rowOff>171450</xdr:rowOff>
                  </to>
                </anchor>
              </controlPr>
            </control>
          </mc:Choice>
        </mc:AlternateContent>
        <mc:AlternateContent xmlns:mc="http://schemas.openxmlformats.org/markup-compatibility/2006">
          <mc:Choice Requires="x14">
            <control shapeId="3100" r:id="rId24" name="Check Box 28">
              <controlPr defaultSize="0" autoFill="0" autoLine="0" autoPict="0" altText="">
                <anchor>
                  <from>
                    <xdr:col>10</xdr:col>
                    <xdr:colOff>38100</xdr:colOff>
                    <xdr:row>18</xdr:row>
                    <xdr:rowOff>19050</xdr:rowOff>
                  </from>
                  <to>
                    <xdr:col>10</xdr:col>
                    <xdr:colOff>257175</xdr:colOff>
                    <xdr:row>18</xdr:row>
                    <xdr:rowOff>171450</xdr:rowOff>
                  </to>
                </anchor>
              </controlPr>
            </control>
          </mc:Choice>
        </mc:AlternateContent>
        <mc:AlternateContent xmlns:mc="http://schemas.openxmlformats.org/markup-compatibility/2006">
          <mc:Choice Requires="x14">
            <control shapeId="3101" r:id="rId25" name="Check Box 29">
              <controlPr defaultSize="0" autoFill="0" autoLine="0" autoPict="0" altText="">
                <anchor>
                  <from>
                    <xdr:col>11</xdr:col>
                    <xdr:colOff>38100</xdr:colOff>
                    <xdr:row>18</xdr:row>
                    <xdr:rowOff>19050</xdr:rowOff>
                  </from>
                  <to>
                    <xdr:col>11</xdr:col>
                    <xdr:colOff>257175</xdr:colOff>
                    <xdr:row>18</xdr:row>
                    <xdr:rowOff>171450</xdr:rowOff>
                  </to>
                </anchor>
              </controlPr>
            </control>
          </mc:Choice>
        </mc:AlternateContent>
        <mc:AlternateContent xmlns:mc="http://schemas.openxmlformats.org/markup-compatibility/2006">
          <mc:Choice Requires="x14">
            <control shapeId="3103" r:id="rId26" name="Check Box 31">
              <controlPr defaultSize="0" autoFill="0" autoLine="0" autoPict="0" altText="">
                <anchor>
                  <from>
                    <xdr:col>10</xdr:col>
                    <xdr:colOff>38100</xdr:colOff>
                    <xdr:row>19</xdr:row>
                    <xdr:rowOff>19050</xdr:rowOff>
                  </from>
                  <to>
                    <xdr:col>10</xdr:col>
                    <xdr:colOff>257175</xdr:colOff>
                    <xdr:row>19</xdr:row>
                    <xdr:rowOff>171450</xdr:rowOff>
                  </to>
                </anchor>
              </controlPr>
            </control>
          </mc:Choice>
        </mc:AlternateContent>
        <mc:AlternateContent xmlns:mc="http://schemas.openxmlformats.org/markup-compatibility/2006">
          <mc:Choice Requires="x14">
            <control shapeId="3104" r:id="rId27" name="Check Box 32">
              <controlPr defaultSize="0" autoFill="0" autoLine="0" autoPict="0" altText="">
                <anchor>
                  <from>
                    <xdr:col>11</xdr:col>
                    <xdr:colOff>38100</xdr:colOff>
                    <xdr:row>19</xdr:row>
                    <xdr:rowOff>19050</xdr:rowOff>
                  </from>
                  <to>
                    <xdr:col>11</xdr:col>
                    <xdr:colOff>257175</xdr:colOff>
                    <xdr:row>19</xdr:row>
                    <xdr:rowOff>171450</xdr:rowOff>
                  </to>
                </anchor>
              </controlPr>
            </control>
          </mc:Choice>
        </mc:AlternateContent>
        <mc:AlternateContent xmlns:mc="http://schemas.openxmlformats.org/markup-compatibility/2006">
          <mc:Choice Requires="x14">
            <control shapeId="3106" r:id="rId28" name="Check Box 34">
              <controlPr defaultSize="0" autoFill="0" autoLine="0" autoPict="0" altText="">
                <anchor>
                  <from>
                    <xdr:col>14</xdr:col>
                    <xdr:colOff>38100</xdr:colOff>
                    <xdr:row>11</xdr:row>
                    <xdr:rowOff>19050</xdr:rowOff>
                  </from>
                  <to>
                    <xdr:col>14</xdr:col>
                    <xdr:colOff>257175</xdr:colOff>
                    <xdr:row>11</xdr:row>
                    <xdr:rowOff>171450</xdr:rowOff>
                  </to>
                </anchor>
              </controlPr>
            </control>
          </mc:Choice>
        </mc:AlternateContent>
        <mc:AlternateContent xmlns:mc="http://schemas.openxmlformats.org/markup-compatibility/2006">
          <mc:Choice Requires="x14">
            <control shapeId="3108" r:id="rId29" name="Check Box 36">
              <controlPr defaultSize="0" autoFill="0" autoLine="0" autoPict="0" altText="">
                <anchor>
                  <from>
                    <xdr:col>15</xdr:col>
                    <xdr:colOff>38100</xdr:colOff>
                    <xdr:row>11</xdr:row>
                    <xdr:rowOff>19050</xdr:rowOff>
                  </from>
                  <to>
                    <xdr:col>15</xdr:col>
                    <xdr:colOff>257175</xdr:colOff>
                    <xdr:row>11</xdr:row>
                    <xdr:rowOff>171450</xdr:rowOff>
                  </to>
                </anchor>
              </controlPr>
            </control>
          </mc:Choice>
        </mc:AlternateContent>
        <mc:AlternateContent xmlns:mc="http://schemas.openxmlformats.org/markup-compatibility/2006">
          <mc:Choice Requires="x14">
            <control shapeId="3110" r:id="rId30" name="Check Box 38">
              <controlPr defaultSize="0" autoFill="0" autoLine="0" autoPict="0" altText="">
                <anchor>
                  <from>
                    <xdr:col>18</xdr:col>
                    <xdr:colOff>38100</xdr:colOff>
                    <xdr:row>11</xdr:row>
                    <xdr:rowOff>19050</xdr:rowOff>
                  </from>
                  <to>
                    <xdr:col>18</xdr:col>
                    <xdr:colOff>257175</xdr:colOff>
                    <xdr:row>11</xdr:row>
                    <xdr:rowOff>171450</xdr:rowOff>
                  </to>
                </anchor>
              </controlPr>
            </control>
          </mc:Choice>
        </mc:AlternateContent>
        <mc:AlternateContent xmlns:mc="http://schemas.openxmlformats.org/markup-compatibility/2006">
          <mc:Choice Requires="x14">
            <control shapeId="3111" r:id="rId31" name="Check Box 39">
              <controlPr defaultSize="0" autoFill="0" autoLine="0" autoPict="0" altText="">
                <anchor>
                  <from>
                    <xdr:col>19</xdr:col>
                    <xdr:colOff>38100</xdr:colOff>
                    <xdr:row>11</xdr:row>
                    <xdr:rowOff>19050</xdr:rowOff>
                  </from>
                  <to>
                    <xdr:col>19</xdr:col>
                    <xdr:colOff>257175</xdr:colOff>
                    <xdr:row>11</xdr:row>
                    <xdr:rowOff>171450</xdr:rowOff>
                  </to>
                </anchor>
              </controlPr>
            </control>
          </mc:Choice>
        </mc:AlternateContent>
        <mc:AlternateContent xmlns:mc="http://schemas.openxmlformats.org/markup-compatibility/2006">
          <mc:Choice Requires="x14">
            <control shapeId="3112" r:id="rId32" name="Check Box 40">
              <controlPr defaultSize="0" autoFill="0" autoLine="0" autoPict="0" altText="">
                <anchor>
                  <from>
                    <xdr:col>14</xdr:col>
                    <xdr:colOff>38100</xdr:colOff>
                    <xdr:row>12</xdr:row>
                    <xdr:rowOff>19050</xdr:rowOff>
                  </from>
                  <to>
                    <xdr:col>14</xdr:col>
                    <xdr:colOff>257175</xdr:colOff>
                    <xdr:row>12</xdr:row>
                    <xdr:rowOff>171450</xdr:rowOff>
                  </to>
                </anchor>
              </controlPr>
            </control>
          </mc:Choice>
        </mc:AlternateContent>
        <mc:AlternateContent xmlns:mc="http://schemas.openxmlformats.org/markup-compatibility/2006">
          <mc:Choice Requires="x14">
            <control shapeId="3113" r:id="rId33" name="Check Box 41">
              <controlPr defaultSize="0" autoFill="0" autoLine="0" autoPict="0" altText="">
                <anchor>
                  <from>
                    <xdr:col>15</xdr:col>
                    <xdr:colOff>38100</xdr:colOff>
                    <xdr:row>12</xdr:row>
                    <xdr:rowOff>19050</xdr:rowOff>
                  </from>
                  <to>
                    <xdr:col>15</xdr:col>
                    <xdr:colOff>257175</xdr:colOff>
                    <xdr:row>12</xdr:row>
                    <xdr:rowOff>171450</xdr:rowOff>
                  </to>
                </anchor>
              </controlPr>
            </control>
          </mc:Choice>
        </mc:AlternateContent>
        <mc:AlternateContent xmlns:mc="http://schemas.openxmlformats.org/markup-compatibility/2006">
          <mc:Choice Requires="x14">
            <control shapeId="3114" r:id="rId34" name="Check Box 42">
              <controlPr defaultSize="0" autoFill="0" autoLine="0" autoPict="0" altText="">
                <anchor>
                  <from>
                    <xdr:col>18</xdr:col>
                    <xdr:colOff>38100</xdr:colOff>
                    <xdr:row>12</xdr:row>
                    <xdr:rowOff>19050</xdr:rowOff>
                  </from>
                  <to>
                    <xdr:col>18</xdr:col>
                    <xdr:colOff>257175</xdr:colOff>
                    <xdr:row>12</xdr:row>
                    <xdr:rowOff>171450</xdr:rowOff>
                  </to>
                </anchor>
              </controlPr>
            </control>
          </mc:Choice>
        </mc:AlternateContent>
        <mc:AlternateContent xmlns:mc="http://schemas.openxmlformats.org/markup-compatibility/2006">
          <mc:Choice Requires="x14">
            <control shapeId="3116" r:id="rId35" name="Check Box 44">
              <controlPr defaultSize="0" autoFill="0" autoLine="0" autoPict="0" altText="">
                <anchor>
                  <from>
                    <xdr:col>19</xdr:col>
                    <xdr:colOff>38100</xdr:colOff>
                    <xdr:row>12</xdr:row>
                    <xdr:rowOff>19050</xdr:rowOff>
                  </from>
                  <to>
                    <xdr:col>19</xdr:col>
                    <xdr:colOff>257175</xdr:colOff>
                    <xdr:row>12</xdr:row>
                    <xdr:rowOff>171450</xdr:rowOff>
                  </to>
                </anchor>
              </controlPr>
            </control>
          </mc:Choice>
        </mc:AlternateContent>
        <mc:AlternateContent xmlns:mc="http://schemas.openxmlformats.org/markup-compatibility/2006">
          <mc:Choice Requires="x14">
            <control shapeId="3117" r:id="rId36" name="Check Box 45">
              <controlPr defaultSize="0" autoFill="0" autoLine="0" autoPict="0" altText="">
                <anchor>
                  <from>
                    <xdr:col>14</xdr:col>
                    <xdr:colOff>38100</xdr:colOff>
                    <xdr:row>13</xdr:row>
                    <xdr:rowOff>19050</xdr:rowOff>
                  </from>
                  <to>
                    <xdr:col>14</xdr:col>
                    <xdr:colOff>257175</xdr:colOff>
                    <xdr:row>13</xdr:row>
                    <xdr:rowOff>171450</xdr:rowOff>
                  </to>
                </anchor>
              </controlPr>
            </control>
          </mc:Choice>
        </mc:AlternateContent>
        <mc:AlternateContent xmlns:mc="http://schemas.openxmlformats.org/markup-compatibility/2006">
          <mc:Choice Requires="x14">
            <control shapeId="3118" r:id="rId37" name="Check Box 46">
              <controlPr defaultSize="0" autoFill="0" autoLine="0" autoPict="0" altText="">
                <anchor>
                  <from>
                    <xdr:col>15</xdr:col>
                    <xdr:colOff>38100</xdr:colOff>
                    <xdr:row>13</xdr:row>
                    <xdr:rowOff>19050</xdr:rowOff>
                  </from>
                  <to>
                    <xdr:col>15</xdr:col>
                    <xdr:colOff>257175</xdr:colOff>
                    <xdr:row>13</xdr:row>
                    <xdr:rowOff>171450</xdr:rowOff>
                  </to>
                </anchor>
              </controlPr>
            </control>
          </mc:Choice>
        </mc:AlternateContent>
        <mc:AlternateContent xmlns:mc="http://schemas.openxmlformats.org/markup-compatibility/2006">
          <mc:Choice Requires="x14">
            <control shapeId="3119" r:id="rId38" name="Check Box 47">
              <controlPr defaultSize="0" autoFill="0" autoLine="0" autoPict="0" altText="">
                <anchor>
                  <from>
                    <xdr:col>18</xdr:col>
                    <xdr:colOff>38100</xdr:colOff>
                    <xdr:row>13</xdr:row>
                    <xdr:rowOff>19050</xdr:rowOff>
                  </from>
                  <to>
                    <xdr:col>18</xdr:col>
                    <xdr:colOff>257175</xdr:colOff>
                    <xdr:row>13</xdr:row>
                    <xdr:rowOff>171450</xdr:rowOff>
                  </to>
                </anchor>
              </controlPr>
            </control>
          </mc:Choice>
        </mc:AlternateContent>
        <mc:AlternateContent xmlns:mc="http://schemas.openxmlformats.org/markup-compatibility/2006">
          <mc:Choice Requires="x14">
            <control shapeId="3121" r:id="rId39" name="Check Box 49">
              <controlPr defaultSize="0" autoFill="0" autoLine="0" autoPict="0" altText="">
                <anchor>
                  <from>
                    <xdr:col>19</xdr:col>
                    <xdr:colOff>38100</xdr:colOff>
                    <xdr:row>13</xdr:row>
                    <xdr:rowOff>19050</xdr:rowOff>
                  </from>
                  <to>
                    <xdr:col>19</xdr:col>
                    <xdr:colOff>257175</xdr:colOff>
                    <xdr:row>13</xdr:row>
                    <xdr:rowOff>171450</xdr:rowOff>
                  </to>
                </anchor>
              </controlPr>
            </control>
          </mc:Choice>
        </mc:AlternateContent>
        <mc:AlternateContent xmlns:mc="http://schemas.openxmlformats.org/markup-compatibility/2006">
          <mc:Choice Requires="x14">
            <control shapeId="3123" r:id="rId40" name="Check Box 51">
              <controlPr defaultSize="0" autoFill="0" autoLine="0" autoPict="0" altText="">
                <anchor>
                  <from>
                    <xdr:col>14</xdr:col>
                    <xdr:colOff>38100</xdr:colOff>
                    <xdr:row>14</xdr:row>
                    <xdr:rowOff>19050</xdr:rowOff>
                  </from>
                  <to>
                    <xdr:col>14</xdr:col>
                    <xdr:colOff>257175</xdr:colOff>
                    <xdr:row>14</xdr:row>
                    <xdr:rowOff>171450</xdr:rowOff>
                  </to>
                </anchor>
              </controlPr>
            </control>
          </mc:Choice>
        </mc:AlternateContent>
        <mc:AlternateContent xmlns:mc="http://schemas.openxmlformats.org/markup-compatibility/2006">
          <mc:Choice Requires="x14">
            <control shapeId="3124" r:id="rId41" name="Check Box 52">
              <controlPr defaultSize="0" autoFill="0" autoLine="0" autoPict="0" altText="">
                <anchor>
                  <from>
                    <xdr:col>15</xdr:col>
                    <xdr:colOff>38100</xdr:colOff>
                    <xdr:row>14</xdr:row>
                    <xdr:rowOff>19050</xdr:rowOff>
                  </from>
                  <to>
                    <xdr:col>15</xdr:col>
                    <xdr:colOff>257175</xdr:colOff>
                    <xdr:row>14</xdr:row>
                    <xdr:rowOff>171450</xdr:rowOff>
                  </to>
                </anchor>
              </controlPr>
            </control>
          </mc:Choice>
        </mc:AlternateContent>
        <mc:AlternateContent xmlns:mc="http://schemas.openxmlformats.org/markup-compatibility/2006">
          <mc:Choice Requires="x14">
            <control shapeId="3125" r:id="rId42" name="Check Box 53">
              <controlPr defaultSize="0" autoFill="0" autoLine="0" autoPict="0" altText="">
                <anchor>
                  <from>
                    <xdr:col>18</xdr:col>
                    <xdr:colOff>38100</xdr:colOff>
                    <xdr:row>14</xdr:row>
                    <xdr:rowOff>19050</xdr:rowOff>
                  </from>
                  <to>
                    <xdr:col>18</xdr:col>
                    <xdr:colOff>257175</xdr:colOff>
                    <xdr:row>14</xdr:row>
                    <xdr:rowOff>171450</xdr:rowOff>
                  </to>
                </anchor>
              </controlPr>
            </control>
          </mc:Choice>
        </mc:AlternateContent>
        <mc:AlternateContent xmlns:mc="http://schemas.openxmlformats.org/markup-compatibility/2006">
          <mc:Choice Requires="x14">
            <control shapeId="3127" r:id="rId43" name="Check Box 55">
              <controlPr defaultSize="0" autoFill="0" autoLine="0" autoPict="0" altText="">
                <anchor>
                  <from>
                    <xdr:col>19</xdr:col>
                    <xdr:colOff>38100</xdr:colOff>
                    <xdr:row>14</xdr:row>
                    <xdr:rowOff>19050</xdr:rowOff>
                  </from>
                  <to>
                    <xdr:col>19</xdr:col>
                    <xdr:colOff>257175</xdr:colOff>
                    <xdr:row>14</xdr:row>
                    <xdr:rowOff>171450</xdr:rowOff>
                  </to>
                </anchor>
              </controlPr>
            </control>
          </mc:Choice>
        </mc:AlternateContent>
        <mc:AlternateContent xmlns:mc="http://schemas.openxmlformats.org/markup-compatibility/2006">
          <mc:Choice Requires="x14">
            <control shapeId="3128" r:id="rId44" name="Check Box 56">
              <controlPr defaultSize="0" autoFill="0" autoLine="0" autoPict="0" altText="">
                <anchor>
                  <from>
                    <xdr:col>14</xdr:col>
                    <xdr:colOff>38100</xdr:colOff>
                    <xdr:row>15</xdr:row>
                    <xdr:rowOff>19050</xdr:rowOff>
                  </from>
                  <to>
                    <xdr:col>14</xdr:col>
                    <xdr:colOff>257175</xdr:colOff>
                    <xdr:row>15</xdr:row>
                    <xdr:rowOff>171450</xdr:rowOff>
                  </to>
                </anchor>
              </controlPr>
            </control>
          </mc:Choice>
        </mc:AlternateContent>
        <mc:AlternateContent xmlns:mc="http://schemas.openxmlformats.org/markup-compatibility/2006">
          <mc:Choice Requires="x14">
            <control shapeId="3129" r:id="rId45" name="Check Box 57">
              <controlPr defaultSize="0" autoFill="0" autoLine="0" autoPict="0" altText="">
                <anchor>
                  <from>
                    <xdr:col>15</xdr:col>
                    <xdr:colOff>38100</xdr:colOff>
                    <xdr:row>15</xdr:row>
                    <xdr:rowOff>19050</xdr:rowOff>
                  </from>
                  <to>
                    <xdr:col>15</xdr:col>
                    <xdr:colOff>257175</xdr:colOff>
                    <xdr:row>15</xdr:row>
                    <xdr:rowOff>171450</xdr:rowOff>
                  </to>
                </anchor>
              </controlPr>
            </control>
          </mc:Choice>
        </mc:AlternateContent>
        <mc:AlternateContent xmlns:mc="http://schemas.openxmlformats.org/markup-compatibility/2006">
          <mc:Choice Requires="x14">
            <control shapeId="3131" r:id="rId46" name="Check Box 59">
              <controlPr defaultSize="0" autoFill="0" autoLine="0" autoPict="0" altText="">
                <anchor>
                  <from>
                    <xdr:col>18</xdr:col>
                    <xdr:colOff>38100</xdr:colOff>
                    <xdr:row>15</xdr:row>
                    <xdr:rowOff>19050</xdr:rowOff>
                  </from>
                  <to>
                    <xdr:col>18</xdr:col>
                    <xdr:colOff>257175</xdr:colOff>
                    <xdr:row>15</xdr:row>
                    <xdr:rowOff>171450</xdr:rowOff>
                  </to>
                </anchor>
              </controlPr>
            </control>
          </mc:Choice>
        </mc:AlternateContent>
        <mc:AlternateContent xmlns:mc="http://schemas.openxmlformats.org/markup-compatibility/2006">
          <mc:Choice Requires="x14">
            <control shapeId="3132" r:id="rId47" name="Check Box 60">
              <controlPr defaultSize="0" autoFill="0" autoLine="0" autoPict="0" altText="">
                <anchor>
                  <from>
                    <xdr:col>19</xdr:col>
                    <xdr:colOff>38100</xdr:colOff>
                    <xdr:row>15</xdr:row>
                    <xdr:rowOff>19050</xdr:rowOff>
                  </from>
                  <to>
                    <xdr:col>19</xdr:col>
                    <xdr:colOff>257175</xdr:colOff>
                    <xdr:row>15</xdr:row>
                    <xdr:rowOff>171450</xdr:rowOff>
                  </to>
                </anchor>
              </controlPr>
            </control>
          </mc:Choice>
        </mc:AlternateContent>
        <mc:AlternateContent xmlns:mc="http://schemas.openxmlformats.org/markup-compatibility/2006">
          <mc:Choice Requires="x14">
            <control shapeId="3133" r:id="rId48" name="Check Box 61">
              <controlPr defaultSize="0" autoFill="0" autoLine="0" autoPict="0" altText="">
                <anchor>
                  <from>
                    <xdr:col>14</xdr:col>
                    <xdr:colOff>38100</xdr:colOff>
                    <xdr:row>16</xdr:row>
                    <xdr:rowOff>19050</xdr:rowOff>
                  </from>
                  <to>
                    <xdr:col>14</xdr:col>
                    <xdr:colOff>257175</xdr:colOff>
                    <xdr:row>16</xdr:row>
                    <xdr:rowOff>171450</xdr:rowOff>
                  </to>
                </anchor>
              </controlPr>
            </control>
          </mc:Choice>
        </mc:AlternateContent>
        <mc:AlternateContent xmlns:mc="http://schemas.openxmlformats.org/markup-compatibility/2006">
          <mc:Choice Requires="x14">
            <control shapeId="3135" r:id="rId49" name="Check Box 63">
              <controlPr defaultSize="0" autoFill="0" autoLine="0" autoPict="0" altText="">
                <anchor>
                  <from>
                    <xdr:col>15</xdr:col>
                    <xdr:colOff>38100</xdr:colOff>
                    <xdr:row>16</xdr:row>
                    <xdr:rowOff>19050</xdr:rowOff>
                  </from>
                  <to>
                    <xdr:col>15</xdr:col>
                    <xdr:colOff>257175</xdr:colOff>
                    <xdr:row>16</xdr:row>
                    <xdr:rowOff>171450</xdr:rowOff>
                  </to>
                </anchor>
              </controlPr>
            </control>
          </mc:Choice>
        </mc:AlternateContent>
        <mc:AlternateContent xmlns:mc="http://schemas.openxmlformats.org/markup-compatibility/2006">
          <mc:Choice Requires="x14">
            <control shapeId="3136" r:id="rId50" name="Check Box 64">
              <controlPr defaultSize="0" autoFill="0" autoLine="0" autoPict="0" altText="">
                <anchor>
                  <from>
                    <xdr:col>18</xdr:col>
                    <xdr:colOff>38100</xdr:colOff>
                    <xdr:row>16</xdr:row>
                    <xdr:rowOff>19050</xdr:rowOff>
                  </from>
                  <to>
                    <xdr:col>18</xdr:col>
                    <xdr:colOff>257175</xdr:colOff>
                    <xdr:row>16</xdr:row>
                    <xdr:rowOff>171450</xdr:rowOff>
                  </to>
                </anchor>
              </controlPr>
            </control>
          </mc:Choice>
        </mc:AlternateContent>
        <mc:AlternateContent xmlns:mc="http://schemas.openxmlformats.org/markup-compatibility/2006">
          <mc:Choice Requires="x14">
            <control shapeId="3137" r:id="rId51" name="Check Box 65">
              <controlPr defaultSize="0" autoFill="0" autoLine="0" autoPict="0" altText="">
                <anchor>
                  <from>
                    <xdr:col>19</xdr:col>
                    <xdr:colOff>38100</xdr:colOff>
                    <xdr:row>16</xdr:row>
                    <xdr:rowOff>19050</xdr:rowOff>
                  </from>
                  <to>
                    <xdr:col>19</xdr:col>
                    <xdr:colOff>257175</xdr:colOff>
                    <xdr:row>16</xdr:row>
                    <xdr:rowOff>171450</xdr:rowOff>
                  </to>
                </anchor>
              </controlPr>
            </control>
          </mc:Choice>
        </mc:AlternateContent>
        <mc:AlternateContent xmlns:mc="http://schemas.openxmlformats.org/markup-compatibility/2006">
          <mc:Choice Requires="x14">
            <control shapeId="3139" r:id="rId52" name="Check Box 67">
              <controlPr defaultSize="0" autoFill="0" autoLine="0" autoPict="0" altText="">
                <anchor>
                  <from>
                    <xdr:col>14</xdr:col>
                    <xdr:colOff>38100</xdr:colOff>
                    <xdr:row>17</xdr:row>
                    <xdr:rowOff>19050</xdr:rowOff>
                  </from>
                  <to>
                    <xdr:col>14</xdr:col>
                    <xdr:colOff>257175</xdr:colOff>
                    <xdr:row>17</xdr:row>
                    <xdr:rowOff>171450</xdr:rowOff>
                  </to>
                </anchor>
              </controlPr>
            </control>
          </mc:Choice>
        </mc:AlternateContent>
        <mc:AlternateContent xmlns:mc="http://schemas.openxmlformats.org/markup-compatibility/2006">
          <mc:Choice Requires="x14">
            <control shapeId="3140" r:id="rId53" name="Check Box 68">
              <controlPr defaultSize="0" autoFill="0" autoLine="0" autoPict="0" altText="">
                <anchor>
                  <from>
                    <xdr:col>15</xdr:col>
                    <xdr:colOff>38100</xdr:colOff>
                    <xdr:row>17</xdr:row>
                    <xdr:rowOff>19050</xdr:rowOff>
                  </from>
                  <to>
                    <xdr:col>15</xdr:col>
                    <xdr:colOff>257175</xdr:colOff>
                    <xdr:row>17</xdr:row>
                    <xdr:rowOff>171450</xdr:rowOff>
                  </to>
                </anchor>
              </controlPr>
            </control>
          </mc:Choice>
        </mc:AlternateContent>
        <mc:AlternateContent xmlns:mc="http://schemas.openxmlformats.org/markup-compatibility/2006">
          <mc:Choice Requires="x14">
            <control shapeId="3141" r:id="rId54" name="Check Box 69">
              <controlPr defaultSize="0" autoFill="0" autoLine="0" autoPict="0" altText="">
                <anchor>
                  <from>
                    <xdr:col>18</xdr:col>
                    <xdr:colOff>38100</xdr:colOff>
                    <xdr:row>17</xdr:row>
                    <xdr:rowOff>19050</xdr:rowOff>
                  </from>
                  <to>
                    <xdr:col>18</xdr:col>
                    <xdr:colOff>257175</xdr:colOff>
                    <xdr:row>17</xdr:row>
                    <xdr:rowOff>171450</xdr:rowOff>
                  </to>
                </anchor>
              </controlPr>
            </control>
          </mc:Choice>
        </mc:AlternateContent>
        <mc:AlternateContent xmlns:mc="http://schemas.openxmlformats.org/markup-compatibility/2006">
          <mc:Choice Requires="x14">
            <control shapeId="3143" r:id="rId55" name="Check Box 71">
              <controlPr defaultSize="0" autoFill="0" autoLine="0" autoPict="0" altText="">
                <anchor>
                  <from>
                    <xdr:col>19</xdr:col>
                    <xdr:colOff>38100</xdr:colOff>
                    <xdr:row>17</xdr:row>
                    <xdr:rowOff>19050</xdr:rowOff>
                  </from>
                  <to>
                    <xdr:col>19</xdr:col>
                    <xdr:colOff>257175</xdr:colOff>
                    <xdr:row>17</xdr:row>
                    <xdr:rowOff>171450</xdr:rowOff>
                  </to>
                </anchor>
              </controlPr>
            </control>
          </mc:Choice>
        </mc:AlternateContent>
        <mc:AlternateContent xmlns:mc="http://schemas.openxmlformats.org/markup-compatibility/2006">
          <mc:Choice Requires="x14">
            <control shapeId="3145" r:id="rId56" name="Check Box 73">
              <controlPr defaultSize="0" autoFill="0" autoLine="0" autoPict="0" altText="">
                <anchor>
                  <from>
                    <xdr:col>14</xdr:col>
                    <xdr:colOff>38100</xdr:colOff>
                    <xdr:row>18</xdr:row>
                    <xdr:rowOff>19050</xdr:rowOff>
                  </from>
                  <to>
                    <xdr:col>14</xdr:col>
                    <xdr:colOff>257175</xdr:colOff>
                    <xdr:row>18</xdr:row>
                    <xdr:rowOff>171450</xdr:rowOff>
                  </to>
                </anchor>
              </controlPr>
            </control>
          </mc:Choice>
        </mc:AlternateContent>
        <mc:AlternateContent xmlns:mc="http://schemas.openxmlformats.org/markup-compatibility/2006">
          <mc:Choice Requires="x14">
            <control shapeId="3146" r:id="rId57" name="Check Box 74">
              <controlPr defaultSize="0" autoFill="0" autoLine="0" autoPict="0" altText="">
                <anchor>
                  <from>
                    <xdr:col>15</xdr:col>
                    <xdr:colOff>38100</xdr:colOff>
                    <xdr:row>18</xdr:row>
                    <xdr:rowOff>19050</xdr:rowOff>
                  </from>
                  <to>
                    <xdr:col>15</xdr:col>
                    <xdr:colOff>257175</xdr:colOff>
                    <xdr:row>18</xdr:row>
                    <xdr:rowOff>171450</xdr:rowOff>
                  </to>
                </anchor>
              </controlPr>
            </control>
          </mc:Choice>
        </mc:AlternateContent>
        <mc:AlternateContent xmlns:mc="http://schemas.openxmlformats.org/markup-compatibility/2006">
          <mc:Choice Requires="x14">
            <control shapeId="3148" r:id="rId58" name="Check Box 76">
              <controlPr defaultSize="0" autoFill="0" autoLine="0" autoPict="0" altText="">
                <anchor>
                  <from>
                    <xdr:col>18</xdr:col>
                    <xdr:colOff>38100</xdr:colOff>
                    <xdr:row>18</xdr:row>
                    <xdr:rowOff>19050</xdr:rowOff>
                  </from>
                  <to>
                    <xdr:col>18</xdr:col>
                    <xdr:colOff>257175</xdr:colOff>
                    <xdr:row>18</xdr:row>
                    <xdr:rowOff>171450</xdr:rowOff>
                  </to>
                </anchor>
              </controlPr>
            </control>
          </mc:Choice>
        </mc:AlternateContent>
        <mc:AlternateContent xmlns:mc="http://schemas.openxmlformats.org/markup-compatibility/2006">
          <mc:Choice Requires="x14">
            <control shapeId="3149" r:id="rId59" name="Check Box 77">
              <controlPr defaultSize="0" autoFill="0" autoLine="0" autoPict="0" altText="">
                <anchor>
                  <from>
                    <xdr:col>19</xdr:col>
                    <xdr:colOff>38100</xdr:colOff>
                    <xdr:row>18</xdr:row>
                    <xdr:rowOff>19050</xdr:rowOff>
                  </from>
                  <to>
                    <xdr:col>19</xdr:col>
                    <xdr:colOff>257175</xdr:colOff>
                    <xdr:row>18</xdr:row>
                    <xdr:rowOff>171450</xdr:rowOff>
                  </to>
                </anchor>
              </controlPr>
            </control>
          </mc:Choice>
        </mc:AlternateContent>
        <mc:AlternateContent xmlns:mc="http://schemas.openxmlformats.org/markup-compatibility/2006">
          <mc:Choice Requires="x14">
            <control shapeId="3150" r:id="rId60" name="Check Box 78">
              <controlPr defaultSize="0" autoFill="0" autoLine="0" autoPict="0" altText="">
                <anchor>
                  <from>
                    <xdr:col>14</xdr:col>
                    <xdr:colOff>38100</xdr:colOff>
                    <xdr:row>19</xdr:row>
                    <xdr:rowOff>19050</xdr:rowOff>
                  </from>
                  <to>
                    <xdr:col>14</xdr:col>
                    <xdr:colOff>257175</xdr:colOff>
                    <xdr:row>19</xdr:row>
                    <xdr:rowOff>171450</xdr:rowOff>
                  </to>
                </anchor>
              </controlPr>
            </control>
          </mc:Choice>
        </mc:AlternateContent>
        <mc:AlternateContent xmlns:mc="http://schemas.openxmlformats.org/markup-compatibility/2006">
          <mc:Choice Requires="x14">
            <control shapeId="3151" r:id="rId61" name="Check Box 79">
              <controlPr defaultSize="0" autoFill="0" autoLine="0" autoPict="0" altText="">
                <anchor>
                  <from>
                    <xdr:col>15</xdr:col>
                    <xdr:colOff>38100</xdr:colOff>
                    <xdr:row>19</xdr:row>
                    <xdr:rowOff>19050</xdr:rowOff>
                  </from>
                  <to>
                    <xdr:col>15</xdr:col>
                    <xdr:colOff>257175</xdr:colOff>
                    <xdr:row>19</xdr:row>
                    <xdr:rowOff>171450</xdr:rowOff>
                  </to>
                </anchor>
              </controlPr>
            </control>
          </mc:Choice>
        </mc:AlternateContent>
        <mc:AlternateContent xmlns:mc="http://schemas.openxmlformats.org/markup-compatibility/2006">
          <mc:Choice Requires="x14">
            <control shapeId="3152" r:id="rId62" name="Check Box 80">
              <controlPr defaultSize="0" autoFill="0" autoLine="0" autoPict="0" altText="">
                <anchor>
                  <from>
                    <xdr:col>18</xdr:col>
                    <xdr:colOff>38100</xdr:colOff>
                    <xdr:row>19</xdr:row>
                    <xdr:rowOff>19050</xdr:rowOff>
                  </from>
                  <to>
                    <xdr:col>18</xdr:col>
                    <xdr:colOff>257175</xdr:colOff>
                    <xdr:row>19</xdr:row>
                    <xdr:rowOff>171450</xdr:rowOff>
                  </to>
                </anchor>
              </controlPr>
            </control>
          </mc:Choice>
        </mc:AlternateContent>
        <mc:AlternateContent xmlns:mc="http://schemas.openxmlformats.org/markup-compatibility/2006">
          <mc:Choice Requires="x14">
            <control shapeId="3153" r:id="rId63" name="Check Box 81">
              <controlPr defaultSize="0" autoFill="0" autoLine="0" autoPict="0" altText="">
                <anchor>
                  <from>
                    <xdr:col>19</xdr:col>
                    <xdr:colOff>38100</xdr:colOff>
                    <xdr:row>19</xdr:row>
                    <xdr:rowOff>19050</xdr:rowOff>
                  </from>
                  <to>
                    <xdr:col>19</xdr:col>
                    <xdr:colOff>257175</xdr:colOff>
                    <xdr:row>19</xdr:row>
                    <xdr:rowOff>171450</xdr:rowOff>
                  </to>
                </anchor>
              </controlPr>
            </control>
          </mc:Choice>
        </mc:AlternateContent>
        <mc:AlternateContent xmlns:mc="http://schemas.openxmlformats.org/markup-compatibility/2006">
          <mc:Choice Requires="x14">
            <control shapeId="3155" r:id="rId64" name="Check Box 83">
              <controlPr defaultSize="0" autoFill="0" autoLine="0" autoPict="0" altText="">
                <anchor>
                  <from>
                    <xdr:col>10</xdr:col>
                    <xdr:colOff>38100</xdr:colOff>
                    <xdr:row>20</xdr:row>
                    <xdr:rowOff>19050</xdr:rowOff>
                  </from>
                  <to>
                    <xdr:col>10</xdr:col>
                    <xdr:colOff>257175</xdr:colOff>
                    <xdr:row>20</xdr:row>
                    <xdr:rowOff>171450</xdr:rowOff>
                  </to>
                </anchor>
              </controlPr>
            </control>
          </mc:Choice>
        </mc:AlternateContent>
        <mc:AlternateContent xmlns:mc="http://schemas.openxmlformats.org/markup-compatibility/2006">
          <mc:Choice Requires="x14">
            <control shapeId="3156" r:id="rId65" name="Check Box 84">
              <controlPr defaultSize="0" autoFill="0" autoLine="0" autoPict="0" altText="">
                <anchor>
                  <from>
                    <xdr:col>11</xdr:col>
                    <xdr:colOff>38100</xdr:colOff>
                    <xdr:row>20</xdr:row>
                    <xdr:rowOff>19050</xdr:rowOff>
                  </from>
                  <to>
                    <xdr:col>11</xdr:col>
                    <xdr:colOff>257175</xdr:colOff>
                    <xdr:row>20</xdr:row>
                    <xdr:rowOff>171450</xdr:rowOff>
                  </to>
                </anchor>
              </controlPr>
            </control>
          </mc:Choice>
        </mc:AlternateContent>
        <mc:AlternateContent xmlns:mc="http://schemas.openxmlformats.org/markup-compatibility/2006">
          <mc:Choice Requires="x14">
            <control shapeId="3158" r:id="rId66" name="Check Box 86">
              <controlPr defaultSize="0" autoFill="0" autoLine="0" autoPict="0" altText="">
                <anchor>
                  <from>
                    <xdr:col>14</xdr:col>
                    <xdr:colOff>38100</xdr:colOff>
                    <xdr:row>20</xdr:row>
                    <xdr:rowOff>19050</xdr:rowOff>
                  </from>
                  <to>
                    <xdr:col>14</xdr:col>
                    <xdr:colOff>257175</xdr:colOff>
                    <xdr:row>20</xdr:row>
                    <xdr:rowOff>171450</xdr:rowOff>
                  </to>
                </anchor>
              </controlPr>
            </control>
          </mc:Choice>
        </mc:AlternateContent>
        <mc:AlternateContent xmlns:mc="http://schemas.openxmlformats.org/markup-compatibility/2006">
          <mc:Choice Requires="x14">
            <control shapeId="3160" r:id="rId67" name="Check Box 88">
              <controlPr defaultSize="0" autoFill="0" autoLine="0" autoPict="0" altText="">
                <anchor>
                  <from>
                    <xdr:col>15</xdr:col>
                    <xdr:colOff>38100</xdr:colOff>
                    <xdr:row>20</xdr:row>
                    <xdr:rowOff>19050</xdr:rowOff>
                  </from>
                  <to>
                    <xdr:col>15</xdr:col>
                    <xdr:colOff>257175</xdr:colOff>
                    <xdr:row>20</xdr:row>
                    <xdr:rowOff>171450</xdr:rowOff>
                  </to>
                </anchor>
              </controlPr>
            </control>
          </mc:Choice>
        </mc:AlternateContent>
        <mc:AlternateContent xmlns:mc="http://schemas.openxmlformats.org/markup-compatibility/2006">
          <mc:Choice Requires="x14">
            <control shapeId="3162" r:id="rId68" name="Check Box 90">
              <controlPr defaultSize="0" autoFill="0" autoLine="0" autoPict="0" altText="">
                <anchor>
                  <from>
                    <xdr:col>18</xdr:col>
                    <xdr:colOff>38100</xdr:colOff>
                    <xdr:row>20</xdr:row>
                    <xdr:rowOff>19050</xdr:rowOff>
                  </from>
                  <to>
                    <xdr:col>18</xdr:col>
                    <xdr:colOff>257175</xdr:colOff>
                    <xdr:row>20</xdr:row>
                    <xdr:rowOff>171450</xdr:rowOff>
                  </to>
                </anchor>
              </controlPr>
            </control>
          </mc:Choice>
        </mc:AlternateContent>
        <mc:AlternateContent xmlns:mc="http://schemas.openxmlformats.org/markup-compatibility/2006">
          <mc:Choice Requires="x14">
            <control shapeId="3164" r:id="rId69" name="Check Box 92">
              <controlPr defaultSize="0" autoFill="0" autoLine="0" autoPict="0" altText="">
                <anchor>
                  <from>
                    <xdr:col>19</xdr:col>
                    <xdr:colOff>38100</xdr:colOff>
                    <xdr:row>20</xdr:row>
                    <xdr:rowOff>19050</xdr:rowOff>
                  </from>
                  <to>
                    <xdr:col>19</xdr:col>
                    <xdr:colOff>257175</xdr:colOff>
                    <xdr:row>20</xdr:row>
                    <xdr:rowOff>171450</xdr:rowOff>
                  </to>
                </anchor>
              </controlPr>
            </control>
          </mc:Choice>
        </mc:AlternateContent>
        <mc:AlternateContent xmlns:mc="http://schemas.openxmlformats.org/markup-compatibility/2006">
          <mc:Choice Requires="x14">
            <control shapeId="3165" r:id="rId70" name="Check Box 93">
              <controlPr defaultSize="0" autoFill="0" autoLine="0" autoPict="0" altText="">
                <anchor>
                  <from>
                    <xdr:col>10</xdr:col>
                    <xdr:colOff>38100</xdr:colOff>
                    <xdr:row>21</xdr:row>
                    <xdr:rowOff>19050</xdr:rowOff>
                  </from>
                  <to>
                    <xdr:col>10</xdr:col>
                    <xdr:colOff>257175</xdr:colOff>
                    <xdr:row>21</xdr:row>
                    <xdr:rowOff>171450</xdr:rowOff>
                  </to>
                </anchor>
              </controlPr>
            </control>
          </mc:Choice>
        </mc:AlternateContent>
        <mc:AlternateContent xmlns:mc="http://schemas.openxmlformats.org/markup-compatibility/2006">
          <mc:Choice Requires="x14">
            <control shapeId="3166" r:id="rId71" name="Check Box 94">
              <controlPr defaultSize="0" autoFill="0" autoLine="0" autoPict="0" altText="">
                <anchor>
                  <from>
                    <xdr:col>11</xdr:col>
                    <xdr:colOff>38100</xdr:colOff>
                    <xdr:row>21</xdr:row>
                    <xdr:rowOff>19050</xdr:rowOff>
                  </from>
                  <to>
                    <xdr:col>11</xdr:col>
                    <xdr:colOff>257175</xdr:colOff>
                    <xdr:row>21</xdr:row>
                    <xdr:rowOff>171450</xdr:rowOff>
                  </to>
                </anchor>
              </controlPr>
            </control>
          </mc:Choice>
        </mc:AlternateContent>
        <mc:AlternateContent xmlns:mc="http://schemas.openxmlformats.org/markup-compatibility/2006">
          <mc:Choice Requires="x14">
            <control shapeId="3167" r:id="rId72" name="Check Box 95">
              <controlPr defaultSize="0" autoFill="0" autoLine="0" autoPict="0" altText="">
                <anchor>
                  <from>
                    <xdr:col>14</xdr:col>
                    <xdr:colOff>38100</xdr:colOff>
                    <xdr:row>21</xdr:row>
                    <xdr:rowOff>19050</xdr:rowOff>
                  </from>
                  <to>
                    <xdr:col>14</xdr:col>
                    <xdr:colOff>257175</xdr:colOff>
                    <xdr:row>21</xdr:row>
                    <xdr:rowOff>171450</xdr:rowOff>
                  </to>
                </anchor>
              </controlPr>
            </control>
          </mc:Choice>
        </mc:AlternateContent>
        <mc:AlternateContent xmlns:mc="http://schemas.openxmlformats.org/markup-compatibility/2006">
          <mc:Choice Requires="x14">
            <control shapeId="3168" r:id="rId73" name="Check Box 96">
              <controlPr defaultSize="0" autoFill="0" autoLine="0" autoPict="0" altText="">
                <anchor>
                  <from>
                    <xdr:col>15</xdr:col>
                    <xdr:colOff>38100</xdr:colOff>
                    <xdr:row>21</xdr:row>
                    <xdr:rowOff>19050</xdr:rowOff>
                  </from>
                  <to>
                    <xdr:col>15</xdr:col>
                    <xdr:colOff>257175</xdr:colOff>
                    <xdr:row>21</xdr:row>
                    <xdr:rowOff>171450</xdr:rowOff>
                  </to>
                </anchor>
              </controlPr>
            </control>
          </mc:Choice>
        </mc:AlternateContent>
        <mc:AlternateContent xmlns:mc="http://schemas.openxmlformats.org/markup-compatibility/2006">
          <mc:Choice Requires="x14">
            <control shapeId="3169" r:id="rId74" name="Check Box 97">
              <controlPr defaultSize="0" autoFill="0" autoLine="0" autoPict="0" altText="">
                <anchor>
                  <from>
                    <xdr:col>18</xdr:col>
                    <xdr:colOff>38100</xdr:colOff>
                    <xdr:row>21</xdr:row>
                    <xdr:rowOff>19050</xdr:rowOff>
                  </from>
                  <to>
                    <xdr:col>18</xdr:col>
                    <xdr:colOff>257175</xdr:colOff>
                    <xdr:row>21</xdr:row>
                    <xdr:rowOff>171450</xdr:rowOff>
                  </to>
                </anchor>
              </controlPr>
            </control>
          </mc:Choice>
        </mc:AlternateContent>
        <mc:AlternateContent xmlns:mc="http://schemas.openxmlformats.org/markup-compatibility/2006">
          <mc:Choice Requires="x14">
            <control shapeId="3170" r:id="rId75" name="Check Box 98">
              <controlPr defaultSize="0" autoFill="0" autoLine="0" autoPict="0" altText="">
                <anchor>
                  <from>
                    <xdr:col>19</xdr:col>
                    <xdr:colOff>38100</xdr:colOff>
                    <xdr:row>21</xdr:row>
                    <xdr:rowOff>19050</xdr:rowOff>
                  </from>
                  <to>
                    <xdr:col>19</xdr:col>
                    <xdr:colOff>257175</xdr:colOff>
                    <xdr:row>21</xdr:row>
                    <xdr:rowOff>171450</xdr:rowOff>
                  </to>
                </anchor>
              </controlPr>
            </control>
          </mc:Choice>
        </mc:AlternateContent>
        <mc:AlternateContent xmlns:mc="http://schemas.openxmlformats.org/markup-compatibility/2006">
          <mc:Choice Requires="x14">
            <control shapeId="3171" r:id="rId76" name="Check Box 99">
              <controlPr defaultSize="0" autoFill="0" autoLine="0" autoPict="0" altText="">
                <anchor>
                  <from>
                    <xdr:col>10</xdr:col>
                    <xdr:colOff>38100</xdr:colOff>
                    <xdr:row>22</xdr:row>
                    <xdr:rowOff>19050</xdr:rowOff>
                  </from>
                  <to>
                    <xdr:col>10</xdr:col>
                    <xdr:colOff>257175</xdr:colOff>
                    <xdr:row>22</xdr:row>
                    <xdr:rowOff>171450</xdr:rowOff>
                  </to>
                </anchor>
              </controlPr>
            </control>
          </mc:Choice>
        </mc:AlternateContent>
        <mc:AlternateContent xmlns:mc="http://schemas.openxmlformats.org/markup-compatibility/2006">
          <mc:Choice Requires="x14">
            <control shapeId="3172" r:id="rId77" name="Check Box 100">
              <controlPr defaultSize="0" autoFill="0" autoLine="0" autoPict="0" altText="">
                <anchor>
                  <from>
                    <xdr:col>11</xdr:col>
                    <xdr:colOff>38100</xdr:colOff>
                    <xdr:row>22</xdr:row>
                    <xdr:rowOff>19050</xdr:rowOff>
                  </from>
                  <to>
                    <xdr:col>11</xdr:col>
                    <xdr:colOff>257175</xdr:colOff>
                    <xdr:row>22</xdr:row>
                    <xdr:rowOff>171450</xdr:rowOff>
                  </to>
                </anchor>
              </controlPr>
            </control>
          </mc:Choice>
        </mc:AlternateContent>
        <mc:AlternateContent xmlns:mc="http://schemas.openxmlformats.org/markup-compatibility/2006">
          <mc:Choice Requires="x14">
            <control shapeId="3174" r:id="rId78" name="Check Box 102">
              <controlPr defaultSize="0" autoFill="0" autoLine="0" autoPict="0" altText="">
                <anchor>
                  <from>
                    <xdr:col>14</xdr:col>
                    <xdr:colOff>38100</xdr:colOff>
                    <xdr:row>22</xdr:row>
                    <xdr:rowOff>19050</xdr:rowOff>
                  </from>
                  <to>
                    <xdr:col>14</xdr:col>
                    <xdr:colOff>257175</xdr:colOff>
                    <xdr:row>22</xdr:row>
                    <xdr:rowOff>171450</xdr:rowOff>
                  </to>
                </anchor>
              </controlPr>
            </control>
          </mc:Choice>
        </mc:AlternateContent>
        <mc:AlternateContent xmlns:mc="http://schemas.openxmlformats.org/markup-compatibility/2006">
          <mc:Choice Requires="x14">
            <control shapeId="3175" r:id="rId79" name="Check Box 103">
              <controlPr defaultSize="0" autoFill="0" autoLine="0" autoPict="0" altText="">
                <anchor>
                  <from>
                    <xdr:col>15</xdr:col>
                    <xdr:colOff>38100</xdr:colOff>
                    <xdr:row>22</xdr:row>
                    <xdr:rowOff>19050</xdr:rowOff>
                  </from>
                  <to>
                    <xdr:col>15</xdr:col>
                    <xdr:colOff>257175</xdr:colOff>
                    <xdr:row>22</xdr:row>
                    <xdr:rowOff>171450</xdr:rowOff>
                  </to>
                </anchor>
              </controlPr>
            </control>
          </mc:Choice>
        </mc:AlternateContent>
        <mc:AlternateContent xmlns:mc="http://schemas.openxmlformats.org/markup-compatibility/2006">
          <mc:Choice Requires="x14">
            <control shapeId="3177" r:id="rId80" name="Check Box 105">
              <controlPr defaultSize="0" autoFill="0" autoLine="0" autoPict="0" altText="">
                <anchor>
                  <from>
                    <xdr:col>18</xdr:col>
                    <xdr:colOff>38100</xdr:colOff>
                    <xdr:row>22</xdr:row>
                    <xdr:rowOff>19050</xdr:rowOff>
                  </from>
                  <to>
                    <xdr:col>18</xdr:col>
                    <xdr:colOff>257175</xdr:colOff>
                    <xdr:row>22</xdr:row>
                    <xdr:rowOff>171450</xdr:rowOff>
                  </to>
                </anchor>
              </controlPr>
            </control>
          </mc:Choice>
        </mc:AlternateContent>
        <mc:AlternateContent xmlns:mc="http://schemas.openxmlformats.org/markup-compatibility/2006">
          <mc:Choice Requires="x14">
            <control shapeId="3178" r:id="rId81" name="Check Box 106">
              <controlPr defaultSize="0" autoFill="0" autoLine="0" autoPict="0" altText="">
                <anchor>
                  <from>
                    <xdr:col>19</xdr:col>
                    <xdr:colOff>38100</xdr:colOff>
                    <xdr:row>22</xdr:row>
                    <xdr:rowOff>19050</xdr:rowOff>
                  </from>
                  <to>
                    <xdr:col>19</xdr:col>
                    <xdr:colOff>257175</xdr:colOff>
                    <xdr:row>22</xdr:row>
                    <xdr:rowOff>171450</xdr:rowOff>
                  </to>
                </anchor>
              </controlPr>
            </control>
          </mc:Choice>
        </mc:AlternateContent>
        <mc:AlternateContent xmlns:mc="http://schemas.openxmlformats.org/markup-compatibility/2006">
          <mc:Choice Requires="x14">
            <control shapeId="3179" r:id="rId82" name="Check Box 107">
              <controlPr defaultSize="0" autoFill="0" autoLine="0" autoPict="0" altText="">
                <anchor>
                  <from>
                    <xdr:col>10</xdr:col>
                    <xdr:colOff>38100</xdr:colOff>
                    <xdr:row>23</xdr:row>
                    <xdr:rowOff>19050</xdr:rowOff>
                  </from>
                  <to>
                    <xdr:col>10</xdr:col>
                    <xdr:colOff>257175</xdr:colOff>
                    <xdr:row>23</xdr:row>
                    <xdr:rowOff>171450</xdr:rowOff>
                  </to>
                </anchor>
              </controlPr>
            </control>
          </mc:Choice>
        </mc:AlternateContent>
        <mc:AlternateContent xmlns:mc="http://schemas.openxmlformats.org/markup-compatibility/2006">
          <mc:Choice Requires="x14">
            <control shapeId="3180" r:id="rId83" name="Check Box 108">
              <controlPr defaultSize="0" autoFill="0" autoLine="0" autoPict="0" altText="">
                <anchor>
                  <from>
                    <xdr:col>11</xdr:col>
                    <xdr:colOff>38100</xdr:colOff>
                    <xdr:row>23</xdr:row>
                    <xdr:rowOff>19050</xdr:rowOff>
                  </from>
                  <to>
                    <xdr:col>11</xdr:col>
                    <xdr:colOff>257175</xdr:colOff>
                    <xdr:row>23</xdr:row>
                    <xdr:rowOff>171450</xdr:rowOff>
                  </to>
                </anchor>
              </controlPr>
            </control>
          </mc:Choice>
        </mc:AlternateContent>
        <mc:AlternateContent xmlns:mc="http://schemas.openxmlformats.org/markup-compatibility/2006">
          <mc:Choice Requires="x14">
            <control shapeId="3182" r:id="rId84" name="Check Box 110">
              <controlPr defaultSize="0" autoFill="0" autoLine="0" autoPict="0" altText="">
                <anchor>
                  <from>
                    <xdr:col>14</xdr:col>
                    <xdr:colOff>38100</xdr:colOff>
                    <xdr:row>23</xdr:row>
                    <xdr:rowOff>19050</xdr:rowOff>
                  </from>
                  <to>
                    <xdr:col>14</xdr:col>
                    <xdr:colOff>257175</xdr:colOff>
                    <xdr:row>23</xdr:row>
                    <xdr:rowOff>171450</xdr:rowOff>
                  </to>
                </anchor>
              </controlPr>
            </control>
          </mc:Choice>
        </mc:AlternateContent>
        <mc:AlternateContent xmlns:mc="http://schemas.openxmlformats.org/markup-compatibility/2006">
          <mc:Choice Requires="x14">
            <control shapeId="3183" r:id="rId85" name="Check Box 111">
              <controlPr defaultSize="0" autoFill="0" autoLine="0" autoPict="0" altText="">
                <anchor>
                  <from>
                    <xdr:col>15</xdr:col>
                    <xdr:colOff>38100</xdr:colOff>
                    <xdr:row>23</xdr:row>
                    <xdr:rowOff>19050</xdr:rowOff>
                  </from>
                  <to>
                    <xdr:col>15</xdr:col>
                    <xdr:colOff>257175</xdr:colOff>
                    <xdr:row>23</xdr:row>
                    <xdr:rowOff>171450</xdr:rowOff>
                  </to>
                </anchor>
              </controlPr>
            </control>
          </mc:Choice>
        </mc:AlternateContent>
        <mc:AlternateContent xmlns:mc="http://schemas.openxmlformats.org/markup-compatibility/2006">
          <mc:Choice Requires="x14">
            <control shapeId="3184" r:id="rId86" name="Check Box 112">
              <controlPr defaultSize="0" autoFill="0" autoLine="0" autoPict="0" altText="">
                <anchor>
                  <from>
                    <xdr:col>18</xdr:col>
                    <xdr:colOff>38100</xdr:colOff>
                    <xdr:row>23</xdr:row>
                    <xdr:rowOff>19050</xdr:rowOff>
                  </from>
                  <to>
                    <xdr:col>18</xdr:col>
                    <xdr:colOff>257175</xdr:colOff>
                    <xdr:row>23</xdr:row>
                    <xdr:rowOff>171450</xdr:rowOff>
                  </to>
                </anchor>
              </controlPr>
            </control>
          </mc:Choice>
        </mc:AlternateContent>
        <mc:AlternateContent xmlns:mc="http://schemas.openxmlformats.org/markup-compatibility/2006">
          <mc:Choice Requires="x14">
            <control shapeId="3185" r:id="rId87" name="Check Box 113">
              <controlPr defaultSize="0" autoFill="0" autoLine="0" autoPict="0" altText="">
                <anchor>
                  <from>
                    <xdr:col>19</xdr:col>
                    <xdr:colOff>38100</xdr:colOff>
                    <xdr:row>23</xdr:row>
                    <xdr:rowOff>19050</xdr:rowOff>
                  </from>
                  <to>
                    <xdr:col>19</xdr:col>
                    <xdr:colOff>257175</xdr:colOff>
                    <xdr:row>23</xdr:row>
                    <xdr:rowOff>171450</xdr:rowOff>
                  </to>
                </anchor>
              </controlPr>
            </control>
          </mc:Choice>
        </mc:AlternateContent>
        <mc:AlternateContent xmlns:mc="http://schemas.openxmlformats.org/markup-compatibility/2006">
          <mc:Choice Requires="x14">
            <control shapeId="3186" r:id="rId88" name="Check Box 114">
              <controlPr defaultSize="0" autoFill="0" autoLine="0" autoPict="0" altText="">
                <anchor>
                  <from>
                    <xdr:col>10</xdr:col>
                    <xdr:colOff>38100</xdr:colOff>
                    <xdr:row>24</xdr:row>
                    <xdr:rowOff>19050</xdr:rowOff>
                  </from>
                  <to>
                    <xdr:col>10</xdr:col>
                    <xdr:colOff>257175</xdr:colOff>
                    <xdr:row>24</xdr:row>
                    <xdr:rowOff>171450</xdr:rowOff>
                  </to>
                </anchor>
              </controlPr>
            </control>
          </mc:Choice>
        </mc:AlternateContent>
        <mc:AlternateContent xmlns:mc="http://schemas.openxmlformats.org/markup-compatibility/2006">
          <mc:Choice Requires="x14">
            <control shapeId="3187" r:id="rId89" name="Check Box 115">
              <controlPr defaultSize="0" autoFill="0" autoLine="0" autoPict="0" altText="">
                <anchor>
                  <from>
                    <xdr:col>11</xdr:col>
                    <xdr:colOff>38100</xdr:colOff>
                    <xdr:row>24</xdr:row>
                    <xdr:rowOff>19050</xdr:rowOff>
                  </from>
                  <to>
                    <xdr:col>11</xdr:col>
                    <xdr:colOff>257175</xdr:colOff>
                    <xdr:row>24</xdr:row>
                    <xdr:rowOff>171450</xdr:rowOff>
                  </to>
                </anchor>
              </controlPr>
            </control>
          </mc:Choice>
        </mc:AlternateContent>
        <mc:AlternateContent xmlns:mc="http://schemas.openxmlformats.org/markup-compatibility/2006">
          <mc:Choice Requires="x14">
            <control shapeId="3189" r:id="rId90" name="Check Box 117">
              <controlPr defaultSize="0" autoFill="0" autoLine="0" autoPict="0" altText="">
                <anchor>
                  <from>
                    <xdr:col>14</xdr:col>
                    <xdr:colOff>38100</xdr:colOff>
                    <xdr:row>24</xdr:row>
                    <xdr:rowOff>19050</xdr:rowOff>
                  </from>
                  <to>
                    <xdr:col>14</xdr:col>
                    <xdr:colOff>257175</xdr:colOff>
                    <xdr:row>24</xdr:row>
                    <xdr:rowOff>171450</xdr:rowOff>
                  </to>
                </anchor>
              </controlPr>
            </control>
          </mc:Choice>
        </mc:AlternateContent>
        <mc:AlternateContent xmlns:mc="http://schemas.openxmlformats.org/markup-compatibility/2006">
          <mc:Choice Requires="x14">
            <control shapeId="3190" r:id="rId91" name="Check Box 118">
              <controlPr defaultSize="0" autoFill="0" autoLine="0" autoPict="0" altText="">
                <anchor>
                  <from>
                    <xdr:col>15</xdr:col>
                    <xdr:colOff>38100</xdr:colOff>
                    <xdr:row>24</xdr:row>
                    <xdr:rowOff>19050</xdr:rowOff>
                  </from>
                  <to>
                    <xdr:col>15</xdr:col>
                    <xdr:colOff>257175</xdr:colOff>
                    <xdr:row>24</xdr:row>
                    <xdr:rowOff>171450</xdr:rowOff>
                  </to>
                </anchor>
              </controlPr>
            </control>
          </mc:Choice>
        </mc:AlternateContent>
        <mc:AlternateContent xmlns:mc="http://schemas.openxmlformats.org/markup-compatibility/2006">
          <mc:Choice Requires="x14">
            <control shapeId="3192" r:id="rId92" name="Check Box 120">
              <controlPr defaultSize="0" autoFill="0" autoLine="0" autoPict="0" altText="">
                <anchor>
                  <from>
                    <xdr:col>18</xdr:col>
                    <xdr:colOff>38100</xdr:colOff>
                    <xdr:row>24</xdr:row>
                    <xdr:rowOff>19050</xdr:rowOff>
                  </from>
                  <to>
                    <xdr:col>18</xdr:col>
                    <xdr:colOff>257175</xdr:colOff>
                    <xdr:row>24</xdr:row>
                    <xdr:rowOff>171450</xdr:rowOff>
                  </to>
                </anchor>
              </controlPr>
            </control>
          </mc:Choice>
        </mc:AlternateContent>
        <mc:AlternateContent xmlns:mc="http://schemas.openxmlformats.org/markup-compatibility/2006">
          <mc:Choice Requires="x14">
            <control shapeId="3193" r:id="rId93" name="Check Box 121">
              <controlPr defaultSize="0" autoFill="0" autoLine="0" autoPict="0" altText="">
                <anchor>
                  <from>
                    <xdr:col>19</xdr:col>
                    <xdr:colOff>38100</xdr:colOff>
                    <xdr:row>24</xdr:row>
                    <xdr:rowOff>19050</xdr:rowOff>
                  </from>
                  <to>
                    <xdr:col>19</xdr:col>
                    <xdr:colOff>257175</xdr:colOff>
                    <xdr:row>24</xdr:row>
                    <xdr:rowOff>171450</xdr:rowOff>
                  </to>
                </anchor>
              </controlPr>
            </control>
          </mc:Choice>
        </mc:AlternateContent>
        <mc:AlternateContent xmlns:mc="http://schemas.openxmlformats.org/markup-compatibility/2006">
          <mc:Choice Requires="x14">
            <control shapeId="3194" r:id="rId94" name="Check Box 122">
              <controlPr defaultSize="0" autoFill="0" autoLine="0" autoPict="0" altText="">
                <anchor>
                  <from>
                    <xdr:col>10</xdr:col>
                    <xdr:colOff>38100</xdr:colOff>
                    <xdr:row>25</xdr:row>
                    <xdr:rowOff>19050</xdr:rowOff>
                  </from>
                  <to>
                    <xdr:col>10</xdr:col>
                    <xdr:colOff>257175</xdr:colOff>
                    <xdr:row>25</xdr:row>
                    <xdr:rowOff>171450</xdr:rowOff>
                  </to>
                </anchor>
              </controlPr>
            </control>
          </mc:Choice>
        </mc:AlternateContent>
        <mc:AlternateContent xmlns:mc="http://schemas.openxmlformats.org/markup-compatibility/2006">
          <mc:Choice Requires="x14">
            <control shapeId="3196" r:id="rId95" name="Check Box 124">
              <controlPr defaultSize="0" autoFill="0" autoLine="0" autoPict="0" altText="">
                <anchor>
                  <from>
                    <xdr:col>11</xdr:col>
                    <xdr:colOff>38100</xdr:colOff>
                    <xdr:row>25</xdr:row>
                    <xdr:rowOff>19050</xdr:rowOff>
                  </from>
                  <to>
                    <xdr:col>11</xdr:col>
                    <xdr:colOff>257175</xdr:colOff>
                    <xdr:row>25</xdr:row>
                    <xdr:rowOff>171450</xdr:rowOff>
                  </to>
                </anchor>
              </controlPr>
            </control>
          </mc:Choice>
        </mc:AlternateContent>
        <mc:AlternateContent xmlns:mc="http://schemas.openxmlformats.org/markup-compatibility/2006">
          <mc:Choice Requires="x14">
            <control shapeId="3197" r:id="rId96" name="Check Box 125">
              <controlPr defaultSize="0" autoFill="0" autoLine="0" autoPict="0" altText="">
                <anchor>
                  <from>
                    <xdr:col>14</xdr:col>
                    <xdr:colOff>38100</xdr:colOff>
                    <xdr:row>25</xdr:row>
                    <xdr:rowOff>19050</xdr:rowOff>
                  </from>
                  <to>
                    <xdr:col>14</xdr:col>
                    <xdr:colOff>257175</xdr:colOff>
                    <xdr:row>25</xdr:row>
                    <xdr:rowOff>171450</xdr:rowOff>
                  </to>
                </anchor>
              </controlPr>
            </control>
          </mc:Choice>
        </mc:AlternateContent>
        <mc:AlternateContent xmlns:mc="http://schemas.openxmlformats.org/markup-compatibility/2006">
          <mc:Choice Requires="x14">
            <control shapeId="3198" r:id="rId97" name="Check Box 126">
              <controlPr defaultSize="0" autoFill="0" autoLine="0" autoPict="0" altText="">
                <anchor>
                  <from>
                    <xdr:col>15</xdr:col>
                    <xdr:colOff>38100</xdr:colOff>
                    <xdr:row>25</xdr:row>
                    <xdr:rowOff>19050</xdr:rowOff>
                  </from>
                  <to>
                    <xdr:col>15</xdr:col>
                    <xdr:colOff>257175</xdr:colOff>
                    <xdr:row>25</xdr:row>
                    <xdr:rowOff>171450</xdr:rowOff>
                  </to>
                </anchor>
              </controlPr>
            </control>
          </mc:Choice>
        </mc:AlternateContent>
        <mc:AlternateContent xmlns:mc="http://schemas.openxmlformats.org/markup-compatibility/2006">
          <mc:Choice Requires="x14">
            <control shapeId="3199" r:id="rId98" name="Check Box 127">
              <controlPr defaultSize="0" autoFill="0" autoLine="0" autoPict="0" altText="">
                <anchor>
                  <from>
                    <xdr:col>18</xdr:col>
                    <xdr:colOff>38100</xdr:colOff>
                    <xdr:row>25</xdr:row>
                    <xdr:rowOff>19050</xdr:rowOff>
                  </from>
                  <to>
                    <xdr:col>18</xdr:col>
                    <xdr:colOff>257175</xdr:colOff>
                    <xdr:row>25</xdr:row>
                    <xdr:rowOff>171450</xdr:rowOff>
                  </to>
                </anchor>
              </controlPr>
            </control>
          </mc:Choice>
        </mc:AlternateContent>
        <mc:AlternateContent xmlns:mc="http://schemas.openxmlformats.org/markup-compatibility/2006">
          <mc:Choice Requires="x14">
            <control shapeId="3201" r:id="rId99" name="Check Box 129">
              <controlPr defaultSize="0" autoFill="0" autoLine="0" autoPict="0" altText="">
                <anchor>
                  <from>
                    <xdr:col>19</xdr:col>
                    <xdr:colOff>38100</xdr:colOff>
                    <xdr:row>25</xdr:row>
                    <xdr:rowOff>19050</xdr:rowOff>
                  </from>
                  <to>
                    <xdr:col>19</xdr:col>
                    <xdr:colOff>257175</xdr:colOff>
                    <xdr:row>25</xdr:row>
                    <xdr:rowOff>171450</xdr:rowOff>
                  </to>
                </anchor>
              </controlPr>
            </control>
          </mc:Choice>
        </mc:AlternateContent>
        <mc:AlternateContent xmlns:mc="http://schemas.openxmlformats.org/markup-compatibility/2006">
          <mc:Choice Requires="x14">
            <control shapeId="3203" r:id="rId100" name="Check Box 131">
              <controlPr defaultSize="0" autoFill="0" autoLine="0" autoPict="0" altText="">
                <anchor>
                  <from>
                    <xdr:col>10</xdr:col>
                    <xdr:colOff>38100</xdr:colOff>
                    <xdr:row>26</xdr:row>
                    <xdr:rowOff>19050</xdr:rowOff>
                  </from>
                  <to>
                    <xdr:col>10</xdr:col>
                    <xdr:colOff>257175</xdr:colOff>
                    <xdr:row>26</xdr:row>
                    <xdr:rowOff>171450</xdr:rowOff>
                  </to>
                </anchor>
              </controlPr>
            </control>
          </mc:Choice>
        </mc:AlternateContent>
        <mc:AlternateContent xmlns:mc="http://schemas.openxmlformats.org/markup-compatibility/2006">
          <mc:Choice Requires="x14">
            <control shapeId="3204" r:id="rId101" name="Check Box 132">
              <controlPr defaultSize="0" autoFill="0" autoLine="0" autoPict="0" altText="">
                <anchor>
                  <from>
                    <xdr:col>11</xdr:col>
                    <xdr:colOff>38100</xdr:colOff>
                    <xdr:row>26</xdr:row>
                    <xdr:rowOff>19050</xdr:rowOff>
                  </from>
                  <to>
                    <xdr:col>11</xdr:col>
                    <xdr:colOff>257175</xdr:colOff>
                    <xdr:row>26</xdr:row>
                    <xdr:rowOff>171450</xdr:rowOff>
                  </to>
                </anchor>
              </controlPr>
            </control>
          </mc:Choice>
        </mc:AlternateContent>
        <mc:AlternateContent xmlns:mc="http://schemas.openxmlformats.org/markup-compatibility/2006">
          <mc:Choice Requires="x14">
            <control shapeId="3205" r:id="rId102" name="Check Box 133">
              <controlPr defaultSize="0" autoFill="0" autoLine="0" autoPict="0" altText="">
                <anchor>
                  <from>
                    <xdr:col>14</xdr:col>
                    <xdr:colOff>38100</xdr:colOff>
                    <xdr:row>26</xdr:row>
                    <xdr:rowOff>19050</xdr:rowOff>
                  </from>
                  <to>
                    <xdr:col>14</xdr:col>
                    <xdr:colOff>257175</xdr:colOff>
                    <xdr:row>26</xdr:row>
                    <xdr:rowOff>171450</xdr:rowOff>
                  </to>
                </anchor>
              </controlPr>
            </control>
          </mc:Choice>
        </mc:AlternateContent>
        <mc:AlternateContent xmlns:mc="http://schemas.openxmlformats.org/markup-compatibility/2006">
          <mc:Choice Requires="x14">
            <control shapeId="3206" r:id="rId103" name="Check Box 134">
              <controlPr defaultSize="0" autoFill="0" autoLine="0" autoPict="0" altText="">
                <anchor>
                  <from>
                    <xdr:col>15</xdr:col>
                    <xdr:colOff>38100</xdr:colOff>
                    <xdr:row>26</xdr:row>
                    <xdr:rowOff>19050</xdr:rowOff>
                  </from>
                  <to>
                    <xdr:col>15</xdr:col>
                    <xdr:colOff>257175</xdr:colOff>
                    <xdr:row>26</xdr:row>
                    <xdr:rowOff>171450</xdr:rowOff>
                  </to>
                </anchor>
              </controlPr>
            </control>
          </mc:Choice>
        </mc:AlternateContent>
        <mc:AlternateContent xmlns:mc="http://schemas.openxmlformats.org/markup-compatibility/2006">
          <mc:Choice Requires="x14">
            <control shapeId="3207" r:id="rId104" name="Check Box 135">
              <controlPr defaultSize="0" autoFill="0" autoLine="0" autoPict="0" altText="">
                <anchor>
                  <from>
                    <xdr:col>18</xdr:col>
                    <xdr:colOff>38100</xdr:colOff>
                    <xdr:row>26</xdr:row>
                    <xdr:rowOff>19050</xdr:rowOff>
                  </from>
                  <to>
                    <xdr:col>18</xdr:col>
                    <xdr:colOff>257175</xdr:colOff>
                    <xdr:row>26</xdr:row>
                    <xdr:rowOff>171450</xdr:rowOff>
                  </to>
                </anchor>
              </controlPr>
            </control>
          </mc:Choice>
        </mc:AlternateContent>
        <mc:AlternateContent xmlns:mc="http://schemas.openxmlformats.org/markup-compatibility/2006">
          <mc:Choice Requires="x14">
            <control shapeId="3208" r:id="rId105" name="Check Box 136">
              <controlPr defaultSize="0" autoFill="0" autoLine="0" autoPict="0" altText="">
                <anchor>
                  <from>
                    <xdr:col>19</xdr:col>
                    <xdr:colOff>38100</xdr:colOff>
                    <xdr:row>26</xdr:row>
                    <xdr:rowOff>19050</xdr:rowOff>
                  </from>
                  <to>
                    <xdr:col>19</xdr:col>
                    <xdr:colOff>257175</xdr:colOff>
                    <xdr:row>26</xdr:row>
                    <xdr:rowOff>171450</xdr:rowOff>
                  </to>
                </anchor>
              </controlPr>
            </control>
          </mc:Choice>
        </mc:AlternateContent>
        <mc:AlternateContent xmlns:mc="http://schemas.openxmlformats.org/markup-compatibility/2006">
          <mc:Choice Requires="x14">
            <control shapeId="3209" r:id="rId106" name="Check Box 137">
              <controlPr defaultSize="0" autoFill="0" autoLine="0" autoPict="0" altText="">
                <anchor>
                  <from>
                    <xdr:col>10</xdr:col>
                    <xdr:colOff>38100</xdr:colOff>
                    <xdr:row>27</xdr:row>
                    <xdr:rowOff>19050</xdr:rowOff>
                  </from>
                  <to>
                    <xdr:col>10</xdr:col>
                    <xdr:colOff>257175</xdr:colOff>
                    <xdr:row>27</xdr:row>
                    <xdr:rowOff>171450</xdr:rowOff>
                  </to>
                </anchor>
              </controlPr>
            </control>
          </mc:Choice>
        </mc:AlternateContent>
        <mc:AlternateContent xmlns:mc="http://schemas.openxmlformats.org/markup-compatibility/2006">
          <mc:Choice Requires="x14">
            <control shapeId="3210" r:id="rId107" name="Check Box 138">
              <controlPr defaultSize="0" autoFill="0" autoLine="0" autoPict="0" altText="">
                <anchor>
                  <from>
                    <xdr:col>11</xdr:col>
                    <xdr:colOff>38100</xdr:colOff>
                    <xdr:row>27</xdr:row>
                    <xdr:rowOff>19050</xdr:rowOff>
                  </from>
                  <to>
                    <xdr:col>11</xdr:col>
                    <xdr:colOff>257175</xdr:colOff>
                    <xdr:row>27</xdr:row>
                    <xdr:rowOff>171450</xdr:rowOff>
                  </to>
                </anchor>
              </controlPr>
            </control>
          </mc:Choice>
        </mc:AlternateContent>
        <mc:AlternateContent xmlns:mc="http://schemas.openxmlformats.org/markup-compatibility/2006">
          <mc:Choice Requires="x14">
            <control shapeId="3212" r:id="rId108" name="Check Box 140">
              <controlPr defaultSize="0" autoFill="0" autoLine="0" autoPict="0" altText="">
                <anchor>
                  <from>
                    <xdr:col>14</xdr:col>
                    <xdr:colOff>38100</xdr:colOff>
                    <xdr:row>27</xdr:row>
                    <xdr:rowOff>19050</xdr:rowOff>
                  </from>
                  <to>
                    <xdr:col>14</xdr:col>
                    <xdr:colOff>257175</xdr:colOff>
                    <xdr:row>27</xdr:row>
                    <xdr:rowOff>171450</xdr:rowOff>
                  </to>
                </anchor>
              </controlPr>
            </control>
          </mc:Choice>
        </mc:AlternateContent>
        <mc:AlternateContent xmlns:mc="http://schemas.openxmlformats.org/markup-compatibility/2006">
          <mc:Choice Requires="x14">
            <control shapeId="3213" r:id="rId109" name="Check Box 141">
              <controlPr defaultSize="0" autoFill="0" autoLine="0" autoPict="0" altText="">
                <anchor>
                  <from>
                    <xdr:col>15</xdr:col>
                    <xdr:colOff>38100</xdr:colOff>
                    <xdr:row>27</xdr:row>
                    <xdr:rowOff>19050</xdr:rowOff>
                  </from>
                  <to>
                    <xdr:col>15</xdr:col>
                    <xdr:colOff>257175</xdr:colOff>
                    <xdr:row>27</xdr:row>
                    <xdr:rowOff>171450</xdr:rowOff>
                  </to>
                </anchor>
              </controlPr>
            </control>
          </mc:Choice>
        </mc:AlternateContent>
        <mc:AlternateContent xmlns:mc="http://schemas.openxmlformats.org/markup-compatibility/2006">
          <mc:Choice Requires="x14">
            <control shapeId="3215" r:id="rId110" name="Check Box 143">
              <controlPr defaultSize="0" autoFill="0" autoLine="0" autoPict="0" altText="">
                <anchor>
                  <from>
                    <xdr:col>18</xdr:col>
                    <xdr:colOff>38100</xdr:colOff>
                    <xdr:row>27</xdr:row>
                    <xdr:rowOff>19050</xdr:rowOff>
                  </from>
                  <to>
                    <xdr:col>18</xdr:col>
                    <xdr:colOff>257175</xdr:colOff>
                    <xdr:row>27</xdr:row>
                    <xdr:rowOff>171450</xdr:rowOff>
                  </to>
                </anchor>
              </controlPr>
            </control>
          </mc:Choice>
        </mc:AlternateContent>
        <mc:AlternateContent xmlns:mc="http://schemas.openxmlformats.org/markup-compatibility/2006">
          <mc:Choice Requires="x14">
            <control shapeId="3216" r:id="rId111" name="Check Box 144">
              <controlPr defaultSize="0" autoFill="0" autoLine="0" autoPict="0" altText="">
                <anchor>
                  <from>
                    <xdr:col>19</xdr:col>
                    <xdr:colOff>38100</xdr:colOff>
                    <xdr:row>27</xdr:row>
                    <xdr:rowOff>19050</xdr:rowOff>
                  </from>
                  <to>
                    <xdr:col>19</xdr:col>
                    <xdr:colOff>257175</xdr:colOff>
                    <xdr:row>27</xdr:row>
                    <xdr:rowOff>171450</xdr:rowOff>
                  </to>
                </anchor>
              </controlPr>
            </control>
          </mc:Choice>
        </mc:AlternateContent>
        <mc:AlternateContent xmlns:mc="http://schemas.openxmlformats.org/markup-compatibility/2006">
          <mc:Choice Requires="x14">
            <control shapeId="3217" r:id="rId112" name="Check Box 145">
              <controlPr defaultSize="0" autoFill="0" autoLine="0" autoPict="0" altText="">
                <anchor>
                  <from>
                    <xdr:col>10</xdr:col>
                    <xdr:colOff>38100</xdr:colOff>
                    <xdr:row>28</xdr:row>
                    <xdr:rowOff>19050</xdr:rowOff>
                  </from>
                  <to>
                    <xdr:col>10</xdr:col>
                    <xdr:colOff>257175</xdr:colOff>
                    <xdr:row>28</xdr:row>
                    <xdr:rowOff>171450</xdr:rowOff>
                  </to>
                </anchor>
              </controlPr>
            </control>
          </mc:Choice>
        </mc:AlternateContent>
        <mc:AlternateContent xmlns:mc="http://schemas.openxmlformats.org/markup-compatibility/2006">
          <mc:Choice Requires="x14">
            <control shapeId="3218" r:id="rId113" name="Check Box 146">
              <controlPr defaultSize="0" autoFill="0" autoLine="0" autoPict="0" altText="">
                <anchor>
                  <from>
                    <xdr:col>11</xdr:col>
                    <xdr:colOff>38100</xdr:colOff>
                    <xdr:row>28</xdr:row>
                    <xdr:rowOff>19050</xdr:rowOff>
                  </from>
                  <to>
                    <xdr:col>11</xdr:col>
                    <xdr:colOff>257175</xdr:colOff>
                    <xdr:row>28</xdr:row>
                    <xdr:rowOff>171450</xdr:rowOff>
                  </to>
                </anchor>
              </controlPr>
            </control>
          </mc:Choice>
        </mc:AlternateContent>
        <mc:AlternateContent xmlns:mc="http://schemas.openxmlformats.org/markup-compatibility/2006">
          <mc:Choice Requires="x14">
            <control shapeId="3219" r:id="rId114" name="Check Box 147">
              <controlPr defaultSize="0" autoFill="0" autoLine="0" autoPict="0" altText="">
                <anchor>
                  <from>
                    <xdr:col>14</xdr:col>
                    <xdr:colOff>38100</xdr:colOff>
                    <xdr:row>28</xdr:row>
                    <xdr:rowOff>19050</xdr:rowOff>
                  </from>
                  <to>
                    <xdr:col>14</xdr:col>
                    <xdr:colOff>257175</xdr:colOff>
                    <xdr:row>28</xdr:row>
                    <xdr:rowOff>171450</xdr:rowOff>
                  </to>
                </anchor>
              </controlPr>
            </control>
          </mc:Choice>
        </mc:AlternateContent>
        <mc:AlternateContent xmlns:mc="http://schemas.openxmlformats.org/markup-compatibility/2006">
          <mc:Choice Requires="x14">
            <control shapeId="3220" r:id="rId115" name="Check Box 148">
              <controlPr defaultSize="0" autoFill="0" autoLine="0" autoPict="0" altText="">
                <anchor>
                  <from>
                    <xdr:col>15</xdr:col>
                    <xdr:colOff>38100</xdr:colOff>
                    <xdr:row>28</xdr:row>
                    <xdr:rowOff>19050</xdr:rowOff>
                  </from>
                  <to>
                    <xdr:col>15</xdr:col>
                    <xdr:colOff>257175</xdr:colOff>
                    <xdr:row>28</xdr:row>
                    <xdr:rowOff>171450</xdr:rowOff>
                  </to>
                </anchor>
              </controlPr>
            </control>
          </mc:Choice>
        </mc:AlternateContent>
        <mc:AlternateContent xmlns:mc="http://schemas.openxmlformats.org/markup-compatibility/2006">
          <mc:Choice Requires="x14">
            <control shapeId="3221" r:id="rId116" name="Check Box 149">
              <controlPr defaultSize="0" autoFill="0" autoLine="0" autoPict="0" altText="">
                <anchor>
                  <from>
                    <xdr:col>18</xdr:col>
                    <xdr:colOff>38100</xdr:colOff>
                    <xdr:row>28</xdr:row>
                    <xdr:rowOff>19050</xdr:rowOff>
                  </from>
                  <to>
                    <xdr:col>18</xdr:col>
                    <xdr:colOff>257175</xdr:colOff>
                    <xdr:row>28</xdr:row>
                    <xdr:rowOff>171450</xdr:rowOff>
                  </to>
                </anchor>
              </controlPr>
            </control>
          </mc:Choice>
        </mc:AlternateContent>
        <mc:AlternateContent xmlns:mc="http://schemas.openxmlformats.org/markup-compatibility/2006">
          <mc:Choice Requires="x14">
            <control shapeId="3223" r:id="rId117" name="Check Box 151">
              <controlPr defaultSize="0" autoFill="0" autoLine="0" autoPict="0" altText="">
                <anchor>
                  <from>
                    <xdr:col>19</xdr:col>
                    <xdr:colOff>38100</xdr:colOff>
                    <xdr:row>28</xdr:row>
                    <xdr:rowOff>19050</xdr:rowOff>
                  </from>
                  <to>
                    <xdr:col>19</xdr:col>
                    <xdr:colOff>257175</xdr:colOff>
                    <xdr:row>28</xdr:row>
                    <xdr:rowOff>171450</xdr:rowOff>
                  </to>
                </anchor>
              </controlPr>
            </control>
          </mc:Choice>
        </mc:AlternateContent>
        <mc:AlternateContent xmlns:mc="http://schemas.openxmlformats.org/markup-compatibility/2006">
          <mc:Choice Requires="x14">
            <control shapeId="3224" r:id="rId118" name="Check Box 152">
              <controlPr defaultSize="0" autoFill="0" autoLine="0" autoPict="0" altText="">
                <anchor>
                  <from>
                    <xdr:col>10</xdr:col>
                    <xdr:colOff>38100</xdr:colOff>
                    <xdr:row>29</xdr:row>
                    <xdr:rowOff>19050</xdr:rowOff>
                  </from>
                  <to>
                    <xdr:col>10</xdr:col>
                    <xdr:colOff>257175</xdr:colOff>
                    <xdr:row>29</xdr:row>
                    <xdr:rowOff>171450</xdr:rowOff>
                  </to>
                </anchor>
              </controlPr>
            </control>
          </mc:Choice>
        </mc:AlternateContent>
        <mc:AlternateContent xmlns:mc="http://schemas.openxmlformats.org/markup-compatibility/2006">
          <mc:Choice Requires="x14">
            <control shapeId="3225" r:id="rId119" name="Check Box 153">
              <controlPr defaultSize="0" autoFill="0" autoLine="0" autoPict="0" altText="">
                <anchor>
                  <from>
                    <xdr:col>11</xdr:col>
                    <xdr:colOff>38100</xdr:colOff>
                    <xdr:row>29</xdr:row>
                    <xdr:rowOff>19050</xdr:rowOff>
                  </from>
                  <to>
                    <xdr:col>11</xdr:col>
                    <xdr:colOff>257175</xdr:colOff>
                    <xdr:row>29</xdr:row>
                    <xdr:rowOff>171450</xdr:rowOff>
                  </to>
                </anchor>
              </controlPr>
            </control>
          </mc:Choice>
        </mc:AlternateContent>
        <mc:AlternateContent xmlns:mc="http://schemas.openxmlformats.org/markup-compatibility/2006">
          <mc:Choice Requires="x14">
            <control shapeId="3226" r:id="rId120" name="Check Box 154">
              <controlPr defaultSize="0" autoFill="0" autoLine="0" autoPict="0" altText="">
                <anchor>
                  <from>
                    <xdr:col>14</xdr:col>
                    <xdr:colOff>38100</xdr:colOff>
                    <xdr:row>29</xdr:row>
                    <xdr:rowOff>19050</xdr:rowOff>
                  </from>
                  <to>
                    <xdr:col>14</xdr:col>
                    <xdr:colOff>257175</xdr:colOff>
                    <xdr:row>29</xdr:row>
                    <xdr:rowOff>171450</xdr:rowOff>
                  </to>
                </anchor>
              </controlPr>
            </control>
          </mc:Choice>
        </mc:AlternateContent>
        <mc:AlternateContent xmlns:mc="http://schemas.openxmlformats.org/markup-compatibility/2006">
          <mc:Choice Requires="x14">
            <control shapeId="3227" r:id="rId121" name="Check Box 155">
              <controlPr defaultSize="0" autoFill="0" autoLine="0" autoPict="0" altText="">
                <anchor>
                  <from>
                    <xdr:col>15</xdr:col>
                    <xdr:colOff>38100</xdr:colOff>
                    <xdr:row>29</xdr:row>
                    <xdr:rowOff>19050</xdr:rowOff>
                  </from>
                  <to>
                    <xdr:col>15</xdr:col>
                    <xdr:colOff>257175</xdr:colOff>
                    <xdr:row>29</xdr:row>
                    <xdr:rowOff>171450</xdr:rowOff>
                  </to>
                </anchor>
              </controlPr>
            </control>
          </mc:Choice>
        </mc:AlternateContent>
        <mc:AlternateContent xmlns:mc="http://schemas.openxmlformats.org/markup-compatibility/2006">
          <mc:Choice Requires="x14">
            <control shapeId="3228" r:id="rId122" name="Check Box 156">
              <controlPr defaultSize="0" autoFill="0" autoLine="0" autoPict="0" altText="">
                <anchor>
                  <from>
                    <xdr:col>18</xdr:col>
                    <xdr:colOff>38100</xdr:colOff>
                    <xdr:row>29</xdr:row>
                    <xdr:rowOff>19050</xdr:rowOff>
                  </from>
                  <to>
                    <xdr:col>18</xdr:col>
                    <xdr:colOff>257175</xdr:colOff>
                    <xdr:row>29</xdr:row>
                    <xdr:rowOff>171450</xdr:rowOff>
                  </to>
                </anchor>
              </controlPr>
            </control>
          </mc:Choice>
        </mc:AlternateContent>
        <mc:AlternateContent xmlns:mc="http://schemas.openxmlformats.org/markup-compatibility/2006">
          <mc:Choice Requires="x14">
            <control shapeId="3230" r:id="rId123" name="Check Box 158">
              <controlPr defaultSize="0" autoFill="0" autoLine="0" autoPict="0" altText="">
                <anchor>
                  <from>
                    <xdr:col>19</xdr:col>
                    <xdr:colOff>38100</xdr:colOff>
                    <xdr:row>29</xdr:row>
                    <xdr:rowOff>19050</xdr:rowOff>
                  </from>
                  <to>
                    <xdr:col>19</xdr:col>
                    <xdr:colOff>257175</xdr:colOff>
                    <xdr:row>29</xdr:row>
                    <xdr:rowOff>171450</xdr:rowOff>
                  </to>
                </anchor>
              </controlPr>
            </control>
          </mc:Choice>
        </mc:AlternateContent>
        <mc:AlternateContent xmlns:mc="http://schemas.openxmlformats.org/markup-compatibility/2006">
          <mc:Choice Requires="x14">
            <control shapeId="3231" r:id="rId124" name="Check Box 159">
              <controlPr defaultSize="0" autoFill="0" autoLine="0" autoPict="0" altText="">
                <anchor>
                  <from>
                    <xdr:col>10</xdr:col>
                    <xdr:colOff>38100</xdr:colOff>
                    <xdr:row>30</xdr:row>
                    <xdr:rowOff>19050</xdr:rowOff>
                  </from>
                  <to>
                    <xdr:col>10</xdr:col>
                    <xdr:colOff>257175</xdr:colOff>
                    <xdr:row>30</xdr:row>
                    <xdr:rowOff>171450</xdr:rowOff>
                  </to>
                </anchor>
              </controlPr>
            </control>
          </mc:Choice>
        </mc:AlternateContent>
        <mc:AlternateContent xmlns:mc="http://schemas.openxmlformats.org/markup-compatibility/2006">
          <mc:Choice Requires="x14">
            <control shapeId="3232" r:id="rId125" name="Check Box 160">
              <controlPr defaultSize="0" autoFill="0" autoLine="0" autoPict="0" altText="">
                <anchor>
                  <from>
                    <xdr:col>11</xdr:col>
                    <xdr:colOff>38100</xdr:colOff>
                    <xdr:row>30</xdr:row>
                    <xdr:rowOff>19050</xdr:rowOff>
                  </from>
                  <to>
                    <xdr:col>11</xdr:col>
                    <xdr:colOff>257175</xdr:colOff>
                    <xdr:row>30</xdr:row>
                    <xdr:rowOff>171450</xdr:rowOff>
                  </to>
                </anchor>
              </controlPr>
            </control>
          </mc:Choice>
        </mc:AlternateContent>
        <mc:AlternateContent xmlns:mc="http://schemas.openxmlformats.org/markup-compatibility/2006">
          <mc:Choice Requires="x14">
            <control shapeId="3233" r:id="rId126" name="Check Box 161">
              <controlPr defaultSize="0" autoFill="0" autoLine="0" autoPict="0" altText="">
                <anchor>
                  <from>
                    <xdr:col>14</xdr:col>
                    <xdr:colOff>38100</xdr:colOff>
                    <xdr:row>30</xdr:row>
                    <xdr:rowOff>19050</xdr:rowOff>
                  </from>
                  <to>
                    <xdr:col>14</xdr:col>
                    <xdr:colOff>257175</xdr:colOff>
                    <xdr:row>30</xdr:row>
                    <xdr:rowOff>171450</xdr:rowOff>
                  </to>
                </anchor>
              </controlPr>
            </control>
          </mc:Choice>
        </mc:AlternateContent>
        <mc:AlternateContent xmlns:mc="http://schemas.openxmlformats.org/markup-compatibility/2006">
          <mc:Choice Requires="x14">
            <control shapeId="3234" r:id="rId127" name="Check Box 162">
              <controlPr defaultSize="0" autoFill="0" autoLine="0" autoPict="0" altText="">
                <anchor>
                  <from>
                    <xdr:col>15</xdr:col>
                    <xdr:colOff>38100</xdr:colOff>
                    <xdr:row>30</xdr:row>
                    <xdr:rowOff>19050</xdr:rowOff>
                  </from>
                  <to>
                    <xdr:col>15</xdr:col>
                    <xdr:colOff>257175</xdr:colOff>
                    <xdr:row>30</xdr:row>
                    <xdr:rowOff>171450</xdr:rowOff>
                  </to>
                </anchor>
              </controlPr>
            </control>
          </mc:Choice>
        </mc:AlternateContent>
        <mc:AlternateContent xmlns:mc="http://schemas.openxmlformats.org/markup-compatibility/2006">
          <mc:Choice Requires="x14">
            <control shapeId="3235" r:id="rId128" name="Check Box 163">
              <controlPr defaultSize="0" autoFill="0" autoLine="0" autoPict="0" altText="">
                <anchor>
                  <from>
                    <xdr:col>18</xdr:col>
                    <xdr:colOff>38100</xdr:colOff>
                    <xdr:row>30</xdr:row>
                    <xdr:rowOff>19050</xdr:rowOff>
                  </from>
                  <to>
                    <xdr:col>18</xdr:col>
                    <xdr:colOff>257175</xdr:colOff>
                    <xdr:row>30</xdr:row>
                    <xdr:rowOff>171450</xdr:rowOff>
                  </to>
                </anchor>
              </controlPr>
            </control>
          </mc:Choice>
        </mc:AlternateContent>
        <mc:AlternateContent xmlns:mc="http://schemas.openxmlformats.org/markup-compatibility/2006">
          <mc:Choice Requires="x14">
            <control shapeId="3236" r:id="rId129" name="Check Box 164">
              <controlPr defaultSize="0" autoFill="0" autoLine="0" autoPict="0" altText="">
                <anchor>
                  <from>
                    <xdr:col>19</xdr:col>
                    <xdr:colOff>38100</xdr:colOff>
                    <xdr:row>30</xdr:row>
                    <xdr:rowOff>19050</xdr:rowOff>
                  </from>
                  <to>
                    <xdr:col>19</xdr:col>
                    <xdr:colOff>257175</xdr:colOff>
                    <xdr:row>30</xdr:row>
                    <xdr:rowOff>171450</xdr:rowOff>
                  </to>
                </anchor>
              </controlPr>
            </control>
          </mc:Choice>
        </mc:AlternateContent>
        <mc:AlternateContent xmlns:mc="http://schemas.openxmlformats.org/markup-compatibility/2006">
          <mc:Choice Requires="x14">
            <control shapeId="3238" r:id="rId130" name="Check Box 166">
              <controlPr defaultSize="0" autoFill="0" autoLine="0" autoPict="0" altText="">
                <anchor>
                  <from>
                    <xdr:col>10</xdr:col>
                    <xdr:colOff>38100</xdr:colOff>
                    <xdr:row>31</xdr:row>
                    <xdr:rowOff>19050</xdr:rowOff>
                  </from>
                  <to>
                    <xdr:col>10</xdr:col>
                    <xdr:colOff>257175</xdr:colOff>
                    <xdr:row>31</xdr:row>
                    <xdr:rowOff>171450</xdr:rowOff>
                  </to>
                </anchor>
              </controlPr>
            </control>
          </mc:Choice>
        </mc:AlternateContent>
        <mc:AlternateContent xmlns:mc="http://schemas.openxmlformats.org/markup-compatibility/2006">
          <mc:Choice Requires="x14">
            <control shapeId="3239" r:id="rId131" name="Check Box 167">
              <controlPr defaultSize="0" autoFill="0" autoLine="0" autoPict="0" altText="">
                <anchor>
                  <from>
                    <xdr:col>11</xdr:col>
                    <xdr:colOff>38100</xdr:colOff>
                    <xdr:row>31</xdr:row>
                    <xdr:rowOff>19050</xdr:rowOff>
                  </from>
                  <to>
                    <xdr:col>11</xdr:col>
                    <xdr:colOff>257175</xdr:colOff>
                    <xdr:row>31</xdr:row>
                    <xdr:rowOff>171450</xdr:rowOff>
                  </to>
                </anchor>
              </controlPr>
            </control>
          </mc:Choice>
        </mc:AlternateContent>
        <mc:AlternateContent xmlns:mc="http://schemas.openxmlformats.org/markup-compatibility/2006">
          <mc:Choice Requires="x14">
            <control shapeId="3240" r:id="rId132" name="Check Box 168">
              <controlPr defaultSize="0" autoFill="0" autoLine="0" autoPict="0" altText="">
                <anchor>
                  <from>
                    <xdr:col>14</xdr:col>
                    <xdr:colOff>38100</xdr:colOff>
                    <xdr:row>31</xdr:row>
                    <xdr:rowOff>19050</xdr:rowOff>
                  </from>
                  <to>
                    <xdr:col>14</xdr:col>
                    <xdr:colOff>257175</xdr:colOff>
                    <xdr:row>31</xdr:row>
                    <xdr:rowOff>171450</xdr:rowOff>
                  </to>
                </anchor>
              </controlPr>
            </control>
          </mc:Choice>
        </mc:AlternateContent>
        <mc:AlternateContent xmlns:mc="http://schemas.openxmlformats.org/markup-compatibility/2006">
          <mc:Choice Requires="x14">
            <control shapeId="3241" r:id="rId133" name="Check Box 169">
              <controlPr defaultSize="0" autoFill="0" autoLine="0" autoPict="0" altText="">
                <anchor>
                  <from>
                    <xdr:col>15</xdr:col>
                    <xdr:colOff>38100</xdr:colOff>
                    <xdr:row>31</xdr:row>
                    <xdr:rowOff>19050</xdr:rowOff>
                  </from>
                  <to>
                    <xdr:col>15</xdr:col>
                    <xdr:colOff>257175</xdr:colOff>
                    <xdr:row>31</xdr:row>
                    <xdr:rowOff>171450</xdr:rowOff>
                  </to>
                </anchor>
              </controlPr>
            </control>
          </mc:Choice>
        </mc:AlternateContent>
        <mc:AlternateContent xmlns:mc="http://schemas.openxmlformats.org/markup-compatibility/2006">
          <mc:Choice Requires="x14">
            <control shapeId="3242" r:id="rId134" name="Check Box 170">
              <controlPr defaultSize="0" autoFill="0" autoLine="0" autoPict="0" altText="">
                <anchor>
                  <from>
                    <xdr:col>18</xdr:col>
                    <xdr:colOff>38100</xdr:colOff>
                    <xdr:row>31</xdr:row>
                    <xdr:rowOff>19050</xdr:rowOff>
                  </from>
                  <to>
                    <xdr:col>18</xdr:col>
                    <xdr:colOff>257175</xdr:colOff>
                    <xdr:row>31</xdr:row>
                    <xdr:rowOff>171450</xdr:rowOff>
                  </to>
                </anchor>
              </controlPr>
            </control>
          </mc:Choice>
        </mc:AlternateContent>
        <mc:AlternateContent xmlns:mc="http://schemas.openxmlformats.org/markup-compatibility/2006">
          <mc:Choice Requires="x14">
            <control shapeId="3244" r:id="rId135" name="Check Box 172">
              <controlPr defaultSize="0" autoFill="0" autoLine="0" autoPict="0" altText="">
                <anchor>
                  <from>
                    <xdr:col>19</xdr:col>
                    <xdr:colOff>38100</xdr:colOff>
                    <xdr:row>31</xdr:row>
                    <xdr:rowOff>19050</xdr:rowOff>
                  </from>
                  <to>
                    <xdr:col>19</xdr:col>
                    <xdr:colOff>257175</xdr:colOff>
                    <xdr:row>31</xdr:row>
                    <xdr:rowOff>171450</xdr:rowOff>
                  </to>
                </anchor>
              </controlPr>
            </control>
          </mc:Choice>
        </mc:AlternateContent>
        <mc:AlternateContent xmlns:mc="http://schemas.openxmlformats.org/markup-compatibility/2006">
          <mc:Choice Requires="x14">
            <control shapeId="3246" r:id="rId136" name="Check Box 174">
              <controlPr defaultSize="0" autoFill="0" autoLine="0" autoPict="0" altText="">
                <anchor>
                  <from>
                    <xdr:col>10</xdr:col>
                    <xdr:colOff>38100</xdr:colOff>
                    <xdr:row>32</xdr:row>
                    <xdr:rowOff>19050</xdr:rowOff>
                  </from>
                  <to>
                    <xdr:col>10</xdr:col>
                    <xdr:colOff>257175</xdr:colOff>
                    <xdr:row>32</xdr:row>
                    <xdr:rowOff>171450</xdr:rowOff>
                  </to>
                </anchor>
              </controlPr>
            </control>
          </mc:Choice>
        </mc:AlternateContent>
        <mc:AlternateContent xmlns:mc="http://schemas.openxmlformats.org/markup-compatibility/2006">
          <mc:Choice Requires="x14">
            <control shapeId="3247" r:id="rId137" name="Check Box 175">
              <controlPr defaultSize="0" autoFill="0" autoLine="0" autoPict="0" altText="">
                <anchor>
                  <from>
                    <xdr:col>11</xdr:col>
                    <xdr:colOff>38100</xdr:colOff>
                    <xdr:row>32</xdr:row>
                    <xdr:rowOff>19050</xdr:rowOff>
                  </from>
                  <to>
                    <xdr:col>11</xdr:col>
                    <xdr:colOff>257175</xdr:colOff>
                    <xdr:row>32</xdr:row>
                    <xdr:rowOff>171450</xdr:rowOff>
                  </to>
                </anchor>
              </controlPr>
            </control>
          </mc:Choice>
        </mc:AlternateContent>
        <mc:AlternateContent xmlns:mc="http://schemas.openxmlformats.org/markup-compatibility/2006">
          <mc:Choice Requires="x14">
            <control shapeId="3248" r:id="rId138" name="Check Box 176">
              <controlPr defaultSize="0" autoFill="0" autoLine="0" autoPict="0" altText="">
                <anchor>
                  <from>
                    <xdr:col>14</xdr:col>
                    <xdr:colOff>38100</xdr:colOff>
                    <xdr:row>32</xdr:row>
                    <xdr:rowOff>19050</xdr:rowOff>
                  </from>
                  <to>
                    <xdr:col>14</xdr:col>
                    <xdr:colOff>257175</xdr:colOff>
                    <xdr:row>32</xdr:row>
                    <xdr:rowOff>171450</xdr:rowOff>
                  </to>
                </anchor>
              </controlPr>
            </control>
          </mc:Choice>
        </mc:AlternateContent>
        <mc:AlternateContent xmlns:mc="http://schemas.openxmlformats.org/markup-compatibility/2006">
          <mc:Choice Requires="x14">
            <control shapeId="3249" r:id="rId139" name="Check Box 177">
              <controlPr defaultSize="0" autoFill="0" autoLine="0" autoPict="0" altText="">
                <anchor>
                  <from>
                    <xdr:col>15</xdr:col>
                    <xdr:colOff>38100</xdr:colOff>
                    <xdr:row>32</xdr:row>
                    <xdr:rowOff>19050</xdr:rowOff>
                  </from>
                  <to>
                    <xdr:col>15</xdr:col>
                    <xdr:colOff>257175</xdr:colOff>
                    <xdr:row>32</xdr:row>
                    <xdr:rowOff>171450</xdr:rowOff>
                  </to>
                </anchor>
              </controlPr>
            </control>
          </mc:Choice>
        </mc:AlternateContent>
        <mc:AlternateContent xmlns:mc="http://schemas.openxmlformats.org/markup-compatibility/2006">
          <mc:Choice Requires="x14">
            <control shapeId="3250" r:id="rId140" name="Check Box 178">
              <controlPr defaultSize="0" autoFill="0" autoLine="0" autoPict="0" altText="">
                <anchor>
                  <from>
                    <xdr:col>18</xdr:col>
                    <xdr:colOff>38100</xdr:colOff>
                    <xdr:row>32</xdr:row>
                    <xdr:rowOff>19050</xdr:rowOff>
                  </from>
                  <to>
                    <xdr:col>18</xdr:col>
                    <xdr:colOff>257175</xdr:colOff>
                    <xdr:row>32</xdr:row>
                    <xdr:rowOff>171450</xdr:rowOff>
                  </to>
                </anchor>
              </controlPr>
            </control>
          </mc:Choice>
        </mc:AlternateContent>
        <mc:AlternateContent xmlns:mc="http://schemas.openxmlformats.org/markup-compatibility/2006">
          <mc:Choice Requires="x14">
            <control shapeId="3251" r:id="rId141" name="Check Box 179">
              <controlPr defaultSize="0" autoFill="0" autoLine="0" autoPict="0" altText="">
                <anchor>
                  <from>
                    <xdr:col>19</xdr:col>
                    <xdr:colOff>38100</xdr:colOff>
                    <xdr:row>32</xdr:row>
                    <xdr:rowOff>19050</xdr:rowOff>
                  </from>
                  <to>
                    <xdr:col>19</xdr:col>
                    <xdr:colOff>257175</xdr:colOff>
                    <xdr:row>32</xdr:row>
                    <xdr:rowOff>171450</xdr:rowOff>
                  </to>
                </anchor>
              </controlPr>
            </control>
          </mc:Choice>
        </mc:AlternateContent>
        <mc:AlternateContent xmlns:mc="http://schemas.openxmlformats.org/markup-compatibility/2006">
          <mc:Choice Requires="x14">
            <control shapeId="3253" r:id="rId142" name="Check Box 181">
              <controlPr defaultSize="0" autoFill="0" autoLine="0" autoPict="0" altText="">
                <anchor>
                  <from>
                    <xdr:col>10</xdr:col>
                    <xdr:colOff>38100</xdr:colOff>
                    <xdr:row>33</xdr:row>
                    <xdr:rowOff>19050</xdr:rowOff>
                  </from>
                  <to>
                    <xdr:col>10</xdr:col>
                    <xdr:colOff>257175</xdr:colOff>
                    <xdr:row>33</xdr:row>
                    <xdr:rowOff>171450</xdr:rowOff>
                  </to>
                </anchor>
              </controlPr>
            </control>
          </mc:Choice>
        </mc:AlternateContent>
        <mc:AlternateContent xmlns:mc="http://schemas.openxmlformats.org/markup-compatibility/2006">
          <mc:Choice Requires="x14">
            <control shapeId="3254" r:id="rId143" name="Check Box 182">
              <controlPr defaultSize="0" autoFill="0" autoLine="0" autoPict="0" altText="">
                <anchor>
                  <from>
                    <xdr:col>11</xdr:col>
                    <xdr:colOff>38100</xdr:colOff>
                    <xdr:row>33</xdr:row>
                    <xdr:rowOff>19050</xdr:rowOff>
                  </from>
                  <to>
                    <xdr:col>11</xdr:col>
                    <xdr:colOff>257175</xdr:colOff>
                    <xdr:row>33</xdr:row>
                    <xdr:rowOff>171450</xdr:rowOff>
                  </to>
                </anchor>
              </controlPr>
            </control>
          </mc:Choice>
        </mc:AlternateContent>
        <mc:AlternateContent xmlns:mc="http://schemas.openxmlformats.org/markup-compatibility/2006">
          <mc:Choice Requires="x14">
            <control shapeId="3256" r:id="rId144" name="Check Box 184">
              <controlPr defaultSize="0" autoFill="0" autoLine="0" autoPict="0" altText="">
                <anchor>
                  <from>
                    <xdr:col>14</xdr:col>
                    <xdr:colOff>38100</xdr:colOff>
                    <xdr:row>33</xdr:row>
                    <xdr:rowOff>19050</xdr:rowOff>
                  </from>
                  <to>
                    <xdr:col>14</xdr:col>
                    <xdr:colOff>257175</xdr:colOff>
                    <xdr:row>33</xdr:row>
                    <xdr:rowOff>171450</xdr:rowOff>
                  </to>
                </anchor>
              </controlPr>
            </control>
          </mc:Choice>
        </mc:AlternateContent>
        <mc:AlternateContent xmlns:mc="http://schemas.openxmlformats.org/markup-compatibility/2006">
          <mc:Choice Requires="x14">
            <control shapeId="3257" r:id="rId145" name="Check Box 185">
              <controlPr defaultSize="0" autoFill="0" autoLine="0" autoPict="0" altText="">
                <anchor>
                  <from>
                    <xdr:col>15</xdr:col>
                    <xdr:colOff>38100</xdr:colOff>
                    <xdr:row>33</xdr:row>
                    <xdr:rowOff>19050</xdr:rowOff>
                  </from>
                  <to>
                    <xdr:col>15</xdr:col>
                    <xdr:colOff>257175</xdr:colOff>
                    <xdr:row>33</xdr:row>
                    <xdr:rowOff>171450</xdr:rowOff>
                  </to>
                </anchor>
              </controlPr>
            </control>
          </mc:Choice>
        </mc:AlternateContent>
        <mc:AlternateContent xmlns:mc="http://schemas.openxmlformats.org/markup-compatibility/2006">
          <mc:Choice Requires="x14">
            <control shapeId="3259" r:id="rId146" name="Check Box 187">
              <controlPr defaultSize="0" autoFill="0" autoLine="0" autoPict="0" altText="">
                <anchor>
                  <from>
                    <xdr:col>18</xdr:col>
                    <xdr:colOff>38100</xdr:colOff>
                    <xdr:row>33</xdr:row>
                    <xdr:rowOff>19050</xdr:rowOff>
                  </from>
                  <to>
                    <xdr:col>18</xdr:col>
                    <xdr:colOff>257175</xdr:colOff>
                    <xdr:row>33</xdr:row>
                    <xdr:rowOff>171450</xdr:rowOff>
                  </to>
                </anchor>
              </controlPr>
            </control>
          </mc:Choice>
        </mc:AlternateContent>
        <mc:AlternateContent xmlns:mc="http://schemas.openxmlformats.org/markup-compatibility/2006">
          <mc:Choice Requires="x14">
            <control shapeId="3260" r:id="rId147" name="Check Box 188">
              <controlPr defaultSize="0" autoFill="0" autoLine="0" autoPict="0" altText="">
                <anchor>
                  <from>
                    <xdr:col>19</xdr:col>
                    <xdr:colOff>38100</xdr:colOff>
                    <xdr:row>33</xdr:row>
                    <xdr:rowOff>19050</xdr:rowOff>
                  </from>
                  <to>
                    <xdr:col>19</xdr:col>
                    <xdr:colOff>257175</xdr:colOff>
                    <xdr:row>33</xdr:row>
                    <xdr:rowOff>171450</xdr:rowOff>
                  </to>
                </anchor>
              </controlPr>
            </control>
          </mc:Choice>
        </mc:AlternateContent>
        <mc:AlternateContent xmlns:mc="http://schemas.openxmlformats.org/markup-compatibility/2006">
          <mc:Choice Requires="x14">
            <control shapeId="3262" r:id="rId148" name="Check Box 190">
              <controlPr defaultSize="0" autoFill="0" autoLine="0" autoPict="0" altText="">
                <anchor>
                  <from>
                    <xdr:col>10</xdr:col>
                    <xdr:colOff>38100</xdr:colOff>
                    <xdr:row>34</xdr:row>
                    <xdr:rowOff>19050</xdr:rowOff>
                  </from>
                  <to>
                    <xdr:col>10</xdr:col>
                    <xdr:colOff>257175</xdr:colOff>
                    <xdr:row>34</xdr:row>
                    <xdr:rowOff>171450</xdr:rowOff>
                  </to>
                </anchor>
              </controlPr>
            </control>
          </mc:Choice>
        </mc:AlternateContent>
        <mc:AlternateContent xmlns:mc="http://schemas.openxmlformats.org/markup-compatibility/2006">
          <mc:Choice Requires="x14">
            <control shapeId="3264" r:id="rId149" name="Check Box 192">
              <controlPr defaultSize="0" autoFill="0" autoLine="0" autoPict="0" altText="">
                <anchor>
                  <from>
                    <xdr:col>11</xdr:col>
                    <xdr:colOff>38100</xdr:colOff>
                    <xdr:row>34</xdr:row>
                    <xdr:rowOff>19050</xdr:rowOff>
                  </from>
                  <to>
                    <xdr:col>11</xdr:col>
                    <xdr:colOff>257175</xdr:colOff>
                    <xdr:row>34</xdr:row>
                    <xdr:rowOff>171450</xdr:rowOff>
                  </to>
                </anchor>
              </controlPr>
            </control>
          </mc:Choice>
        </mc:AlternateContent>
        <mc:AlternateContent xmlns:mc="http://schemas.openxmlformats.org/markup-compatibility/2006">
          <mc:Choice Requires="x14">
            <control shapeId="3265" r:id="rId150" name="Check Box 193">
              <controlPr defaultSize="0" autoFill="0" autoLine="0" autoPict="0" altText="">
                <anchor>
                  <from>
                    <xdr:col>14</xdr:col>
                    <xdr:colOff>38100</xdr:colOff>
                    <xdr:row>34</xdr:row>
                    <xdr:rowOff>19050</xdr:rowOff>
                  </from>
                  <to>
                    <xdr:col>14</xdr:col>
                    <xdr:colOff>257175</xdr:colOff>
                    <xdr:row>34</xdr:row>
                    <xdr:rowOff>171450</xdr:rowOff>
                  </to>
                </anchor>
              </controlPr>
            </control>
          </mc:Choice>
        </mc:AlternateContent>
        <mc:AlternateContent xmlns:mc="http://schemas.openxmlformats.org/markup-compatibility/2006">
          <mc:Choice Requires="x14">
            <control shapeId="3266" r:id="rId151" name="Check Box 194">
              <controlPr defaultSize="0" autoFill="0" autoLine="0" autoPict="0" altText="">
                <anchor>
                  <from>
                    <xdr:col>15</xdr:col>
                    <xdr:colOff>38100</xdr:colOff>
                    <xdr:row>34</xdr:row>
                    <xdr:rowOff>19050</xdr:rowOff>
                  </from>
                  <to>
                    <xdr:col>15</xdr:col>
                    <xdr:colOff>257175</xdr:colOff>
                    <xdr:row>34</xdr:row>
                    <xdr:rowOff>171450</xdr:rowOff>
                  </to>
                </anchor>
              </controlPr>
            </control>
          </mc:Choice>
        </mc:AlternateContent>
        <mc:AlternateContent xmlns:mc="http://schemas.openxmlformats.org/markup-compatibility/2006">
          <mc:Choice Requires="x14">
            <control shapeId="3268" r:id="rId152" name="Check Box 196">
              <controlPr defaultSize="0" autoFill="0" autoLine="0" autoPict="0" altText="">
                <anchor>
                  <from>
                    <xdr:col>18</xdr:col>
                    <xdr:colOff>38100</xdr:colOff>
                    <xdr:row>34</xdr:row>
                    <xdr:rowOff>19050</xdr:rowOff>
                  </from>
                  <to>
                    <xdr:col>18</xdr:col>
                    <xdr:colOff>257175</xdr:colOff>
                    <xdr:row>34</xdr:row>
                    <xdr:rowOff>171450</xdr:rowOff>
                  </to>
                </anchor>
              </controlPr>
            </control>
          </mc:Choice>
        </mc:AlternateContent>
        <mc:AlternateContent xmlns:mc="http://schemas.openxmlformats.org/markup-compatibility/2006">
          <mc:Choice Requires="x14">
            <control shapeId="3270" r:id="rId153" name="Check Box 198">
              <controlPr defaultSize="0" autoFill="0" autoLine="0" autoPict="0" altText="">
                <anchor>
                  <from>
                    <xdr:col>19</xdr:col>
                    <xdr:colOff>38100</xdr:colOff>
                    <xdr:row>34</xdr:row>
                    <xdr:rowOff>19050</xdr:rowOff>
                  </from>
                  <to>
                    <xdr:col>19</xdr:col>
                    <xdr:colOff>257175</xdr:colOff>
                    <xdr:row>34</xdr:row>
                    <xdr:rowOff>171450</xdr:rowOff>
                  </to>
                </anchor>
              </controlPr>
            </control>
          </mc:Choice>
        </mc:AlternateContent>
        <mc:AlternateContent xmlns:mc="http://schemas.openxmlformats.org/markup-compatibility/2006">
          <mc:Choice Requires="x14">
            <control shapeId="3272" r:id="rId154" name="Check Box 200">
              <controlPr defaultSize="0" autoFill="0" autoLine="0" autoPict="0" altText="">
                <anchor>
                  <from>
                    <xdr:col>10</xdr:col>
                    <xdr:colOff>38100</xdr:colOff>
                    <xdr:row>44</xdr:row>
                    <xdr:rowOff>19050</xdr:rowOff>
                  </from>
                  <to>
                    <xdr:col>10</xdr:col>
                    <xdr:colOff>257175</xdr:colOff>
                    <xdr:row>44</xdr:row>
                    <xdr:rowOff>171450</xdr:rowOff>
                  </to>
                </anchor>
              </controlPr>
            </control>
          </mc:Choice>
        </mc:AlternateContent>
        <mc:AlternateContent xmlns:mc="http://schemas.openxmlformats.org/markup-compatibility/2006">
          <mc:Choice Requires="x14">
            <control shapeId="3274" r:id="rId155" name="Check Box 202">
              <controlPr defaultSize="0" autoFill="0" autoLine="0" autoPict="0" altText="">
                <anchor>
                  <from>
                    <xdr:col>11</xdr:col>
                    <xdr:colOff>38100</xdr:colOff>
                    <xdr:row>44</xdr:row>
                    <xdr:rowOff>19050</xdr:rowOff>
                  </from>
                  <to>
                    <xdr:col>11</xdr:col>
                    <xdr:colOff>257175</xdr:colOff>
                    <xdr:row>44</xdr:row>
                    <xdr:rowOff>171450</xdr:rowOff>
                  </to>
                </anchor>
              </controlPr>
            </control>
          </mc:Choice>
        </mc:AlternateContent>
        <mc:AlternateContent xmlns:mc="http://schemas.openxmlformats.org/markup-compatibility/2006">
          <mc:Choice Requires="x14">
            <control shapeId="3275" r:id="rId156" name="Check Box 203">
              <controlPr defaultSize="0" autoFill="0" autoLine="0" autoPict="0" altText="">
                <anchor>
                  <from>
                    <xdr:col>14</xdr:col>
                    <xdr:colOff>38100</xdr:colOff>
                    <xdr:row>44</xdr:row>
                    <xdr:rowOff>19050</xdr:rowOff>
                  </from>
                  <to>
                    <xdr:col>14</xdr:col>
                    <xdr:colOff>257175</xdr:colOff>
                    <xdr:row>44</xdr:row>
                    <xdr:rowOff>171450</xdr:rowOff>
                  </to>
                </anchor>
              </controlPr>
            </control>
          </mc:Choice>
        </mc:AlternateContent>
        <mc:AlternateContent xmlns:mc="http://schemas.openxmlformats.org/markup-compatibility/2006">
          <mc:Choice Requires="x14">
            <control shapeId="3276" r:id="rId157" name="Check Box 204">
              <controlPr defaultSize="0" autoFill="0" autoLine="0" autoPict="0" altText="">
                <anchor>
                  <from>
                    <xdr:col>15</xdr:col>
                    <xdr:colOff>38100</xdr:colOff>
                    <xdr:row>44</xdr:row>
                    <xdr:rowOff>19050</xdr:rowOff>
                  </from>
                  <to>
                    <xdr:col>15</xdr:col>
                    <xdr:colOff>257175</xdr:colOff>
                    <xdr:row>44</xdr:row>
                    <xdr:rowOff>171450</xdr:rowOff>
                  </to>
                </anchor>
              </controlPr>
            </control>
          </mc:Choice>
        </mc:AlternateContent>
        <mc:AlternateContent xmlns:mc="http://schemas.openxmlformats.org/markup-compatibility/2006">
          <mc:Choice Requires="x14">
            <control shapeId="3278" r:id="rId158" name="Check Box 206">
              <controlPr defaultSize="0" autoFill="0" autoLine="0" autoPict="0" altText="">
                <anchor>
                  <from>
                    <xdr:col>18</xdr:col>
                    <xdr:colOff>38100</xdr:colOff>
                    <xdr:row>44</xdr:row>
                    <xdr:rowOff>19050</xdr:rowOff>
                  </from>
                  <to>
                    <xdr:col>18</xdr:col>
                    <xdr:colOff>257175</xdr:colOff>
                    <xdr:row>44</xdr:row>
                    <xdr:rowOff>171450</xdr:rowOff>
                  </to>
                </anchor>
              </controlPr>
            </control>
          </mc:Choice>
        </mc:AlternateContent>
        <mc:AlternateContent xmlns:mc="http://schemas.openxmlformats.org/markup-compatibility/2006">
          <mc:Choice Requires="x14">
            <control shapeId="3279" r:id="rId159" name="Check Box 207">
              <controlPr defaultSize="0" autoFill="0" autoLine="0" autoPict="0" altText="">
                <anchor>
                  <from>
                    <xdr:col>19</xdr:col>
                    <xdr:colOff>38100</xdr:colOff>
                    <xdr:row>44</xdr:row>
                    <xdr:rowOff>19050</xdr:rowOff>
                  </from>
                  <to>
                    <xdr:col>19</xdr:col>
                    <xdr:colOff>257175</xdr:colOff>
                    <xdr:row>44</xdr:row>
                    <xdr:rowOff>171450</xdr:rowOff>
                  </to>
                </anchor>
              </controlPr>
            </control>
          </mc:Choice>
        </mc:AlternateContent>
        <mc:AlternateContent xmlns:mc="http://schemas.openxmlformats.org/markup-compatibility/2006">
          <mc:Choice Requires="x14">
            <control shapeId="3281" r:id="rId160" name="Check Box 209">
              <controlPr defaultSize="0" autoFill="0" autoLine="0" autoPict="0" altText="">
                <anchor>
                  <from>
                    <xdr:col>10</xdr:col>
                    <xdr:colOff>38100</xdr:colOff>
                    <xdr:row>45</xdr:row>
                    <xdr:rowOff>19050</xdr:rowOff>
                  </from>
                  <to>
                    <xdr:col>10</xdr:col>
                    <xdr:colOff>257175</xdr:colOff>
                    <xdr:row>45</xdr:row>
                    <xdr:rowOff>171450</xdr:rowOff>
                  </to>
                </anchor>
              </controlPr>
            </control>
          </mc:Choice>
        </mc:AlternateContent>
        <mc:AlternateContent xmlns:mc="http://schemas.openxmlformats.org/markup-compatibility/2006">
          <mc:Choice Requires="x14">
            <control shapeId="3283" r:id="rId161" name="Check Box 211">
              <controlPr defaultSize="0" autoFill="0" autoLine="0" autoPict="0" altText="">
                <anchor>
                  <from>
                    <xdr:col>11</xdr:col>
                    <xdr:colOff>38100</xdr:colOff>
                    <xdr:row>45</xdr:row>
                    <xdr:rowOff>19050</xdr:rowOff>
                  </from>
                  <to>
                    <xdr:col>11</xdr:col>
                    <xdr:colOff>257175</xdr:colOff>
                    <xdr:row>45</xdr:row>
                    <xdr:rowOff>171450</xdr:rowOff>
                  </to>
                </anchor>
              </controlPr>
            </control>
          </mc:Choice>
        </mc:AlternateContent>
        <mc:AlternateContent xmlns:mc="http://schemas.openxmlformats.org/markup-compatibility/2006">
          <mc:Choice Requires="x14">
            <control shapeId="3284" r:id="rId162" name="Check Box 212">
              <controlPr defaultSize="0" autoFill="0" autoLine="0" autoPict="0" altText="">
                <anchor>
                  <from>
                    <xdr:col>14</xdr:col>
                    <xdr:colOff>38100</xdr:colOff>
                    <xdr:row>45</xdr:row>
                    <xdr:rowOff>19050</xdr:rowOff>
                  </from>
                  <to>
                    <xdr:col>14</xdr:col>
                    <xdr:colOff>257175</xdr:colOff>
                    <xdr:row>45</xdr:row>
                    <xdr:rowOff>171450</xdr:rowOff>
                  </to>
                </anchor>
              </controlPr>
            </control>
          </mc:Choice>
        </mc:AlternateContent>
        <mc:AlternateContent xmlns:mc="http://schemas.openxmlformats.org/markup-compatibility/2006">
          <mc:Choice Requires="x14">
            <control shapeId="3285" r:id="rId163" name="Check Box 213">
              <controlPr defaultSize="0" autoFill="0" autoLine="0" autoPict="0" altText="">
                <anchor>
                  <from>
                    <xdr:col>15</xdr:col>
                    <xdr:colOff>38100</xdr:colOff>
                    <xdr:row>45</xdr:row>
                    <xdr:rowOff>19050</xdr:rowOff>
                  </from>
                  <to>
                    <xdr:col>15</xdr:col>
                    <xdr:colOff>257175</xdr:colOff>
                    <xdr:row>45</xdr:row>
                    <xdr:rowOff>171450</xdr:rowOff>
                  </to>
                </anchor>
              </controlPr>
            </control>
          </mc:Choice>
        </mc:AlternateContent>
        <mc:AlternateContent xmlns:mc="http://schemas.openxmlformats.org/markup-compatibility/2006">
          <mc:Choice Requires="x14">
            <control shapeId="3287" r:id="rId164" name="Check Box 215">
              <controlPr defaultSize="0" autoFill="0" autoLine="0" autoPict="0" altText="">
                <anchor>
                  <from>
                    <xdr:col>18</xdr:col>
                    <xdr:colOff>38100</xdr:colOff>
                    <xdr:row>45</xdr:row>
                    <xdr:rowOff>19050</xdr:rowOff>
                  </from>
                  <to>
                    <xdr:col>18</xdr:col>
                    <xdr:colOff>257175</xdr:colOff>
                    <xdr:row>45</xdr:row>
                    <xdr:rowOff>171450</xdr:rowOff>
                  </to>
                </anchor>
              </controlPr>
            </control>
          </mc:Choice>
        </mc:AlternateContent>
        <mc:AlternateContent xmlns:mc="http://schemas.openxmlformats.org/markup-compatibility/2006">
          <mc:Choice Requires="x14">
            <control shapeId="3288" r:id="rId165" name="Check Box 216">
              <controlPr defaultSize="0" autoFill="0" autoLine="0" autoPict="0" altText="">
                <anchor>
                  <from>
                    <xdr:col>19</xdr:col>
                    <xdr:colOff>38100</xdr:colOff>
                    <xdr:row>45</xdr:row>
                    <xdr:rowOff>19050</xdr:rowOff>
                  </from>
                  <to>
                    <xdr:col>19</xdr:col>
                    <xdr:colOff>257175</xdr:colOff>
                    <xdr:row>45</xdr:row>
                    <xdr:rowOff>171450</xdr:rowOff>
                  </to>
                </anchor>
              </controlPr>
            </control>
          </mc:Choice>
        </mc:AlternateContent>
        <mc:AlternateContent xmlns:mc="http://schemas.openxmlformats.org/markup-compatibility/2006">
          <mc:Choice Requires="x14">
            <control shapeId="3290" r:id="rId166" name="Check Box 218">
              <controlPr defaultSize="0" autoFill="0" autoLine="0" autoPict="0" altText="">
                <anchor>
                  <from>
                    <xdr:col>10</xdr:col>
                    <xdr:colOff>38100</xdr:colOff>
                    <xdr:row>46</xdr:row>
                    <xdr:rowOff>19050</xdr:rowOff>
                  </from>
                  <to>
                    <xdr:col>10</xdr:col>
                    <xdr:colOff>257175</xdr:colOff>
                    <xdr:row>46</xdr:row>
                    <xdr:rowOff>171450</xdr:rowOff>
                  </to>
                </anchor>
              </controlPr>
            </control>
          </mc:Choice>
        </mc:AlternateContent>
        <mc:AlternateContent xmlns:mc="http://schemas.openxmlformats.org/markup-compatibility/2006">
          <mc:Choice Requires="x14">
            <control shapeId="3291" r:id="rId167" name="Check Box 219">
              <controlPr defaultSize="0" autoFill="0" autoLine="0" autoPict="0" altText="">
                <anchor>
                  <from>
                    <xdr:col>11</xdr:col>
                    <xdr:colOff>38100</xdr:colOff>
                    <xdr:row>46</xdr:row>
                    <xdr:rowOff>19050</xdr:rowOff>
                  </from>
                  <to>
                    <xdr:col>11</xdr:col>
                    <xdr:colOff>257175</xdr:colOff>
                    <xdr:row>46</xdr:row>
                    <xdr:rowOff>171450</xdr:rowOff>
                  </to>
                </anchor>
              </controlPr>
            </control>
          </mc:Choice>
        </mc:AlternateContent>
        <mc:AlternateContent xmlns:mc="http://schemas.openxmlformats.org/markup-compatibility/2006">
          <mc:Choice Requires="x14">
            <control shapeId="3293" r:id="rId168" name="Check Box 221">
              <controlPr defaultSize="0" autoFill="0" autoLine="0" autoPict="0" altText="">
                <anchor>
                  <from>
                    <xdr:col>14</xdr:col>
                    <xdr:colOff>38100</xdr:colOff>
                    <xdr:row>46</xdr:row>
                    <xdr:rowOff>19050</xdr:rowOff>
                  </from>
                  <to>
                    <xdr:col>14</xdr:col>
                    <xdr:colOff>257175</xdr:colOff>
                    <xdr:row>46</xdr:row>
                    <xdr:rowOff>171450</xdr:rowOff>
                  </to>
                </anchor>
              </controlPr>
            </control>
          </mc:Choice>
        </mc:AlternateContent>
        <mc:AlternateContent xmlns:mc="http://schemas.openxmlformats.org/markup-compatibility/2006">
          <mc:Choice Requires="x14">
            <control shapeId="3294" r:id="rId169" name="Check Box 222">
              <controlPr defaultSize="0" autoFill="0" autoLine="0" autoPict="0" altText="">
                <anchor>
                  <from>
                    <xdr:col>15</xdr:col>
                    <xdr:colOff>38100</xdr:colOff>
                    <xdr:row>46</xdr:row>
                    <xdr:rowOff>19050</xdr:rowOff>
                  </from>
                  <to>
                    <xdr:col>15</xdr:col>
                    <xdr:colOff>257175</xdr:colOff>
                    <xdr:row>46</xdr:row>
                    <xdr:rowOff>171450</xdr:rowOff>
                  </to>
                </anchor>
              </controlPr>
            </control>
          </mc:Choice>
        </mc:AlternateContent>
        <mc:AlternateContent xmlns:mc="http://schemas.openxmlformats.org/markup-compatibility/2006">
          <mc:Choice Requires="x14">
            <control shapeId="3295" r:id="rId170" name="Check Box 223">
              <controlPr defaultSize="0" autoFill="0" autoLine="0" autoPict="0" altText="">
                <anchor>
                  <from>
                    <xdr:col>18</xdr:col>
                    <xdr:colOff>38100</xdr:colOff>
                    <xdr:row>46</xdr:row>
                    <xdr:rowOff>19050</xdr:rowOff>
                  </from>
                  <to>
                    <xdr:col>18</xdr:col>
                    <xdr:colOff>257175</xdr:colOff>
                    <xdr:row>46</xdr:row>
                    <xdr:rowOff>171450</xdr:rowOff>
                  </to>
                </anchor>
              </controlPr>
            </control>
          </mc:Choice>
        </mc:AlternateContent>
        <mc:AlternateContent xmlns:mc="http://schemas.openxmlformats.org/markup-compatibility/2006">
          <mc:Choice Requires="x14">
            <control shapeId="3297" r:id="rId171" name="Check Box 225">
              <controlPr defaultSize="0" autoFill="0" autoLine="0" autoPict="0" altText="">
                <anchor>
                  <from>
                    <xdr:col>19</xdr:col>
                    <xdr:colOff>38100</xdr:colOff>
                    <xdr:row>46</xdr:row>
                    <xdr:rowOff>19050</xdr:rowOff>
                  </from>
                  <to>
                    <xdr:col>19</xdr:col>
                    <xdr:colOff>257175</xdr:colOff>
                    <xdr:row>46</xdr:row>
                    <xdr:rowOff>171450</xdr:rowOff>
                  </to>
                </anchor>
              </controlPr>
            </control>
          </mc:Choice>
        </mc:AlternateContent>
        <mc:AlternateContent xmlns:mc="http://schemas.openxmlformats.org/markup-compatibility/2006">
          <mc:Choice Requires="x14">
            <control shapeId="3298" r:id="rId172" name="Check Box 226">
              <controlPr defaultSize="0" autoFill="0" autoLine="0" autoPict="0" altText="">
                <anchor>
                  <from>
                    <xdr:col>10</xdr:col>
                    <xdr:colOff>38100</xdr:colOff>
                    <xdr:row>47</xdr:row>
                    <xdr:rowOff>19050</xdr:rowOff>
                  </from>
                  <to>
                    <xdr:col>10</xdr:col>
                    <xdr:colOff>257175</xdr:colOff>
                    <xdr:row>47</xdr:row>
                    <xdr:rowOff>171450</xdr:rowOff>
                  </to>
                </anchor>
              </controlPr>
            </control>
          </mc:Choice>
        </mc:AlternateContent>
        <mc:AlternateContent xmlns:mc="http://schemas.openxmlformats.org/markup-compatibility/2006">
          <mc:Choice Requires="x14">
            <control shapeId="3299" r:id="rId173" name="Check Box 227">
              <controlPr defaultSize="0" autoFill="0" autoLine="0" autoPict="0" altText="">
                <anchor>
                  <from>
                    <xdr:col>11</xdr:col>
                    <xdr:colOff>38100</xdr:colOff>
                    <xdr:row>47</xdr:row>
                    <xdr:rowOff>19050</xdr:rowOff>
                  </from>
                  <to>
                    <xdr:col>11</xdr:col>
                    <xdr:colOff>257175</xdr:colOff>
                    <xdr:row>47</xdr:row>
                    <xdr:rowOff>171450</xdr:rowOff>
                  </to>
                </anchor>
              </controlPr>
            </control>
          </mc:Choice>
        </mc:AlternateContent>
        <mc:AlternateContent xmlns:mc="http://schemas.openxmlformats.org/markup-compatibility/2006">
          <mc:Choice Requires="x14">
            <control shapeId="3300" r:id="rId174" name="Check Box 228">
              <controlPr defaultSize="0" autoFill="0" autoLine="0" autoPict="0" altText="">
                <anchor>
                  <from>
                    <xdr:col>14</xdr:col>
                    <xdr:colOff>38100</xdr:colOff>
                    <xdr:row>47</xdr:row>
                    <xdr:rowOff>19050</xdr:rowOff>
                  </from>
                  <to>
                    <xdr:col>14</xdr:col>
                    <xdr:colOff>257175</xdr:colOff>
                    <xdr:row>47</xdr:row>
                    <xdr:rowOff>171450</xdr:rowOff>
                  </to>
                </anchor>
              </controlPr>
            </control>
          </mc:Choice>
        </mc:AlternateContent>
        <mc:AlternateContent xmlns:mc="http://schemas.openxmlformats.org/markup-compatibility/2006">
          <mc:Choice Requires="x14">
            <control shapeId="3301" r:id="rId175" name="Check Box 229">
              <controlPr defaultSize="0" autoFill="0" autoLine="0" autoPict="0" altText="">
                <anchor>
                  <from>
                    <xdr:col>15</xdr:col>
                    <xdr:colOff>38100</xdr:colOff>
                    <xdr:row>47</xdr:row>
                    <xdr:rowOff>19050</xdr:rowOff>
                  </from>
                  <to>
                    <xdr:col>15</xdr:col>
                    <xdr:colOff>257175</xdr:colOff>
                    <xdr:row>47</xdr:row>
                    <xdr:rowOff>171450</xdr:rowOff>
                  </to>
                </anchor>
              </controlPr>
            </control>
          </mc:Choice>
        </mc:AlternateContent>
        <mc:AlternateContent xmlns:mc="http://schemas.openxmlformats.org/markup-compatibility/2006">
          <mc:Choice Requires="x14">
            <control shapeId="3303" r:id="rId176" name="Check Box 231">
              <controlPr defaultSize="0" autoFill="0" autoLine="0" autoPict="0" altText="">
                <anchor>
                  <from>
                    <xdr:col>18</xdr:col>
                    <xdr:colOff>38100</xdr:colOff>
                    <xdr:row>47</xdr:row>
                    <xdr:rowOff>19050</xdr:rowOff>
                  </from>
                  <to>
                    <xdr:col>18</xdr:col>
                    <xdr:colOff>257175</xdr:colOff>
                    <xdr:row>47</xdr:row>
                    <xdr:rowOff>171450</xdr:rowOff>
                  </to>
                </anchor>
              </controlPr>
            </control>
          </mc:Choice>
        </mc:AlternateContent>
        <mc:AlternateContent xmlns:mc="http://schemas.openxmlformats.org/markup-compatibility/2006">
          <mc:Choice Requires="x14">
            <control shapeId="3304" r:id="rId177" name="Check Box 232">
              <controlPr defaultSize="0" autoFill="0" autoLine="0" autoPict="0" altText="">
                <anchor>
                  <from>
                    <xdr:col>19</xdr:col>
                    <xdr:colOff>38100</xdr:colOff>
                    <xdr:row>47</xdr:row>
                    <xdr:rowOff>19050</xdr:rowOff>
                  </from>
                  <to>
                    <xdr:col>19</xdr:col>
                    <xdr:colOff>257175</xdr:colOff>
                    <xdr:row>47</xdr:row>
                    <xdr:rowOff>171450</xdr:rowOff>
                  </to>
                </anchor>
              </controlPr>
            </control>
          </mc:Choice>
        </mc:AlternateContent>
        <mc:AlternateContent xmlns:mc="http://schemas.openxmlformats.org/markup-compatibility/2006">
          <mc:Choice Requires="x14">
            <control shapeId="3305" r:id="rId178" name="Check Box 233">
              <controlPr defaultSize="0" autoFill="0" autoLine="0" autoPict="0" altText="">
                <anchor>
                  <from>
                    <xdr:col>10</xdr:col>
                    <xdr:colOff>38100</xdr:colOff>
                    <xdr:row>48</xdr:row>
                    <xdr:rowOff>19050</xdr:rowOff>
                  </from>
                  <to>
                    <xdr:col>10</xdr:col>
                    <xdr:colOff>257175</xdr:colOff>
                    <xdr:row>48</xdr:row>
                    <xdr:rowOff>171450</xdr:rowOff>
                  </to>
                </anchor>
              </controlPr>
            </control>
          </mc:Choice>
        </mc:AlternateContent>
        <mc:AlternateContent xmlns:mc="http://schemas.openxmlformats.org/markup-compatibility/2006">
          <mc:Choice Requires="x14">
            <control shapeId="3307" r:id="rId179" name="Check Box 235">
              <controlPr defaultSize="0" autoFill="0" autoLine="0" autoPict="0" altText="">
                <anchor>
                  <from>
                    <xdr:col>11</xdr:col>
                    <xdr:colOff>38100</xdr:colOff>
                    <xdr:row>48</xdr:row>
                    <xdr:rowOff>19050</xdr:rowOff>
                  </from>
                  <to>
                    <xdr:col>11</xdr:col>
                    <xdr:colOff>257175</xdr:colOff>
                    <xdr:row>48</xdr:row>
                    <xdr:rowOff>171450</xdr:rowOff>
                  </to>
                </anchor>
              </controlPr>
            </control>
          </mc:Choice>
        </mc:AlternateContent>
        <mc:AlternateContent xmlns:mc="http://schemas.openxmlformats.org/markup-compatibility/2006">
          <mc:Choice Requires="x14">
            <control shapeId="3308" r:id="rId180" name="Check Box 236">
              <controlPr defaultSize="0" autoFill="0" autoLine="0" autoPict="0" altText="">
                <anchor>
                  <from>
                    <xdr:col>14</xdr:col>
                    <xdr:colOff>38100</xdr:colOff>
                    <xdr:row>48</xdr:row>
                    <xdr:rowOff>19050</xdr:rowOff>
                  </from>
                  <to>
                    <xdr:col>14</xdr:col>
                    <xdr:colOff>257175</xdr:colOff>
                    <xdr:row>48</xdr:row>
                    <xdr:rowOff>171450</xdr:rowOff>
                  </to>
                </anchor>
              </controlPr>
            </control>
          </mc:Choice>
        </mc:AlternateContent>
        <mc:AlternateContent xmlns:mc="http://schemas.openxmlformats.org/markup-compatibility/2006">
          <mc:Choice Requires="x14">
            <control shapeId="3309" r:id="rId181" name="Check Box 237">
              <controlPr defaultSize="0" autoFill="0" autoLine="0" autoPict="0" altText="">
                <anchor>
                  <from>
                    <xdr:col>15</xdr:col>
                    <xdr:colOff>38100</xdr:colOff>
                    <xdr:row>48</xdr:row>
                    <xdr:rowOff>19050</xdr:rowOff>
                  </from>
                  <to>
                    <xdr:col>15</xdr:col>
                    <xdr:colOff>257175</xdr:colOff>
                    <xdr:row>48</xdr:row>
                    <xdr:rowOff>171450</xdr:rowOff>
                  </to>
                </anchor>
              </controlPr>
            </control>
          </mc:Choice>
        </mc:AlternateContent>
        <mc:AlternateContent xmlns:mc="http://schemas.openxmlformats.org/markup-compatibility/2006">
          <mc:Choice Requires="x14">
            <control shapeId="3310" r:id="rId182" name="Check Box 238">
              <controlPr defaultSize="0" autoFill="0" autoLine="0" autoPict="0" altText="">
                <anchor>
                  <from>
                    <xdr:col>18</xdr:col>
                    <xdr:colOff>38100</xdr:colOff>
                    <xdr:row>48</xdr:row>
                    <xdr:rowOff>19050</xdr:rowOff>
                  </from>
                  <to>
                    <xdr:col>18</xdr:col>
                    <xdr:colOff>257175</xdr:colOff>
                    <xdr:row>48</xdr:row>
                    <xdr:rowOff>171450</xdr:rowOff>
                  </to>
                </anchor>
              </controlPr>
            </control>
          </mc:Choice>
        </mc:AlternateContent>
        <mc:AlternateContent xmlns:mc="http://schemas.openxmlformats.org/markup-compatibility/2006">
          <mc:Choice Requires="x14">
            <control shapeId="3311" r:id="rId183" name="Check Box 239">
              <controlPr defaultSize="0" autoFill="0" autoLine="0" autoPict="0" altText="">
                <anchor>
                  <from>
                    <xdr:col>19</xdr:col>
                    <xdr:colOff>38100</xdr:colOff>
                    <xdr:row>48</xdr:row>
                    <xdr:rowOff>19050</xdr:rowOff>
                  </from>
                  <to>
                    <xdr:col>19</xdr:col>
                    <xdr:colOff>257175</xdr:colOff>
                    <xdr:row>48</xdr:row>
                    <xdr:rowOff>171450</xdr:rowOff>
                  </to>
                </anchor>
              </controlPr>
            </control>
          </mc:Choice>
        </mc:AlternateContent>
        <mc:AlternateContent xmlns:mc="http://schemas.openxmlformats.org/markup-compatibility/2006">
          <mc:Choice Requires="x14">
            <control shapeId="3313" r:id="rId184" name="Check Box 241">
              <controlPr defaultSize="0" autoFill="0" autoLine="0" autoPict="0" altText="">
                <anchor>
                  <from>
                    <xdr:col>10</xdr:col>
                    <xdr:colOff>38100</xdr:colOff>
                    <xdr:row>49</xdr:row>
                    <xdr:rowOff>19050</xdr:rowOff>
                  </from>
                  <to>
                    <xdr:col>10</xdr:col>
                    <xdr:colOff>257175</xdr:colOff>
                    <xdr:row>49</xdr:row>
                    <xdr:rowOff>171450</xdr:rowOff>
                  </to>
                </anchor>
              </controlPr>
            </control>
          </mc:Choice>
        </mc:AlternateContent>
        <mc:AlternateContent xmlns:mc="http://schemas.openxmlformats.org/markup-compatibility/2006">
          <mc:Choice Requires="x14">
            <control shapeId="3315" r:id="rId185" name="Check Box 243">
              <controlPr defaultSize="0" autoFill="0" autoLine="0" autoPict="0" altText="">
                <anchor>
                  <from>
                    <xdr:col>11</xdr:col>
                    <xdr:colOff>38100</xdr:colOff>
                    <xdr:row>49</xdr:row>
                    <xdr:rowOff>19050</xdr:rowOff>
                  </from>
                  <to>
                    <xdr:col>11</xdr:col>
                    <xdr:colOff>257175</xdr:colOff>
                    <xdr:row>49</xdr:row>
                    <xdr:rowOff>171450</xdr:rowOff>
                  </to>
                </anchor>
              </controlPr>
            </control>
          </mc:Choice>
        </mc:AlternateContent>
        <mc:AlternateContent xmlns:mc="http://schemas.openxmlformats.org/markup-compatibility/2006">
          <mc:Choice Requires="x14">
            <control shapeId="3316" r:id="rId186" name="Check Box 244">
              <controlPr defaultSize="0" autoFill="0" autoLine="0" autoPict="0" altText="">
                <anchor>
                  <from>
                    <xdr:col>14</xdr:col>
                    <xdr:colOff>38100</xdr:colOff>
                    <xdr:row>49</xdr:row>
                    <xdr:rowOff>19050</xdr:rowOff>
                  </from>
                  <to>
                    <xdr:col>14</xdr:col>
                    <xdr:colOff>257175</xdr:colOff>
                    <xdr:row>49</xdr:row>
                    <xdr:rowOff>171450</xdr:rowOff>
                  </to>
                </anchor>
              </controlPr>
            </control>
          </mc:Choice>
        </mc:AlternateContent>
        <mc:AlternateContent xmlns:mc="http://schemas.openxmlformats.org/markup-compatibility/2006">
          <mc:Choice Requires="x14">
            <control shapeId="3317" r:id="rId187" name="Check Box 245">
              <controlPr defaultSize="0" autoFill="0" autoLine="0" autoPict="0" altText="">
                <anchor>
                  <from>
                    <xdr:col>15</xdr:col>
                    <xdr:colOff>38100</xdr:colOff>
                    <xdr:row>49</xdr:row>
                    <xdr:rowOff>19050</xdr:rowOff>
                  </from>
                  <to>
                    <xdr:col>15</xdr:col>
                    <xdr:colOff>257175</xdr:colOff>
                    <xdr:row>49</xdr:row>
                    <xdr:rowOff>171450</xdr:rowOff>
                  </to>
                </anchor>
              </controlPr>
            </control>
          </mc:Choice>
        </mc:AlternateContent>
        <mc:AlternateContent xmlns:mc="http://schemas.openxmlformats.org/markup-compatibility/2006">
          <mc:Choice Requires="x14">
            <control shapeId="3318" r:id="rId188" name="Check Box 246">
              <controlPr defaultSize="0" autoFill="0" autoLine="0" autoPict="0" altText="">
                <anchor>
                  <from>
                    <xdr:col>18</xdr:col>
                    <xdr:colOff>38100</xdr:colOff>
                    <xdr:row>49</xdr:row>
                    <xdr:rowOff>19050</xdr:rowOff>
                  </from>
                  <to>
                    <xdr:col>18</xdr:col>
                    <xdr:colOff>257175</xdr:colOff>
                    <xdr:row>49</xdr:row>
                    <xdr:rowOff>171450</xdr:rowOff>
                  </to>
                </anchor>
              </controlPr>
            </control>
          </mc:Choice>
        </mc:AlternateContent>
        <mc:AlternateContent xmlns:mc="http://schemas.openxmlformats.org/markup-compatibility/2006">
          <mc:Choice Requires="x14">
            <control shapeId="3320" r:id="rId189" name="Check Box 248">
              <controlPr defaultSize="0" autoFill="0" autoLine="0" autoPict="0" altText="">
                <anchor>
                  <from>
                    <xdr:col>19</xdr:col>
                    <xdr:colOff>38100</xdr:colOff>
                    <xdr:row>49</xdr:row>
                    <xdr:rowOff>19050</xdr:rowOff>
                  </from>
                  <to>
                    <xdr:col>19</xdr:col>
                    <xdr:colOff>257175</xdr:colOff>
                    <xdr:row>49</xdr:row>
                    <xdr:rowOff>171450</xdr:rowOff>
                  </to>
                </anchor>
              </controlPr>
            </control>
          </mc:Choice>
        </mc:AlternateContent>
        <mc:AlternateContent xmlns:mc="http://schemas.openxmlformats.org/markup-compatibility/2006">
          <mc:Choice Requires="x14">
            <control shapeId="3322" r:id="rId190" name="Check Box 250">
              <controlPr defaultSize="0" autoFill="0" autoLine="0" autoPict="0" altText="">
                <anchor>
                  <from>
                    <xdr:col>10</xdr:col>
                    <xdr:colOff>38100</xdr:colOff>
                    <xdr:row>50</xdr:row>
                    <xdr:rowOff>19050</xdr:rowOff>
                  </from>
                  <to>
                    <xdr:col>10</xdr:col>
                    <xdr:colOff>257175</xdr:colOff>
                    <xdr:row>50</xdr:row>
                    <xdr:rowOff>171450</xdr:rowOff>
                  </to>
                </anchor>
              </controlPr>
            </control>
          </mc:Choice>
        </mc:AlternateContent>
        <mc:AlternateContent xmlns:mc="http://schemas.openxmlformats.org/markup-compatibility/2006">
          <mc:Choice Requires="x14">
            <control shapeId="3324" r:id="rId191" name="Check Box 252">
              <controlPr defaultSize="0" autoFill="0" autoLine="0" autoPict="0" altText="">
                <anchor>
                  <from>
                    <xdr:col>11</xdr:col>
                    <xdr:colOff>38100</xdr:colOff>
                    <xdr:row>50</xdr:row>
                    <xdr:rowOff>19050</xdr:rowOff>
                  </from>
                  <to>
                    <xdr:col>11</xdr:col>
                    <xdr:colOff>257175</xdr:colOff>
                    <xdr:row>50</xdr:row>
                    <xdr:rowOff>171450</xdr:rowOff>
                  </to>
                </anchor>
              </controlPr>
            </control>
          </mc:Choice>
        </mc:AlternateContent>
        <mc:AlternateContent xmlns:mc="http://schemas.openxmlformats.org/markup-compatibility/2006">
          <mc:Choice Requires="x14">
            <control shapeId="3325" r:id="rId192" name="Check Box 253">
              <controlPr defaultSize="0" autoFill="0" autoLine="0" autoPict="0" altText="">
                <anchor>
                  <from>
                    <xdr:col>14</xdr:col>
                    <xdr:colOff>38100</xdr:colOff>
                    <xdr:row>50</xdr:row>
                    <xdr:rowOff>19050</xdr:rowOff>
                  </from>
                  <to>
                    <xdr:col>14</xdr:col>
                    <xdr:colOff>257175</xdr:colOff>
                    <xdr:row>50</xdr:row>
                    <xdr:rowOff>171450</xdr:rowOff>
                  </to>
                </anchor>
              </controlPr>
            </control>
          </mc:Choice>
        </mc:AlternateContent>
        <mc:AlternateContent xmlns:mc="http://schemas.openxmlformats.org/markup-compatibility/2006">
          <mc:Choice Requires="x14">
            <control shapeId="3326" r:id="rId193" name="Check Box 254">
              <controlPr defaultSize="0" autoFill="0" autoLine="0" autoPict="0" altText="">
                <anchor>
                  <from>
                    <xdr:col>15</xdr:col>
                    <xdr:colOff>38100</xdr:colOff>
                    <xdr:row>50</xdr:row>
                    <xdr:rowOff>19050</xdr:rowOff>
                  </from>
                  <to>
                    <xdr:col>15</xdr:col>
                    <xdr:colOff>257175</xdr:colOff>
                    <xdr:row>50</xdr:row>
                    <xdr:rowOff>171450</xdr:rowOff>
                  </to>
                </anchor>
              </controlPr>
            </control>
          </mc:Choice>
        </mc:AlternateContent>
        <mc:AlternateContent xmlns:mc="http://schemas.openxmlformats.org/markup-compatibility/2006">
          <mc:Choice Requires="x14">
            <control shapeId="3327" r:id="rId194" name="Check Box 255">
              <controlPr defaultSize="0" autoFill="0" autoLine="0" autoPict="0" altText="">
                <anchor>
                  <from>
                    <xdr:col>18</xdr:col>
                    <xdr:colOff>38100</xdr:colOff>
                    <xdr:row>50</xdr:row>
                    <xdr:rowOff>19050</xdr:rowOff>
                  </from>
                  <to>
                    <xdr:col>18</xdr:col>
                    <xdr:colOff>257175</xdr:colOff>
                    <xdr:row>50</xdr:row>
                    <xdr:rowOff>171450</xdr:rowOff>
                  </to>
                </anchor>
              </controlPr>
            </control>
          </mc:Choice>
        </mc:AlternateContent>
        <mc:AlternateContent xmlns:mc="http://schemas.openxmlformats.org/markup-compatibility/2006">
          <mc:Choice Requires="x14">
            <control shapeId="3328" r:id="rId195" name="Check Box 256">
              <controlPr defaultSize="0" autoFill="0" autoLine="0" autoPict="0" altText="">
                <anchor>
                  <from>
                    <xdr:col>19</xdr:col>
                    <xdr:colOff>38100</xdr:colOff>
                    <xdr:row>50</xdr:row>
                    <xdr:rowOff>19050</xdr:rowOff>
                  </from>
                  <to>
                    <xdr:col>19</xdr:col>
                    <xdr:colOff>257175</xdr:colOff>
                    <xdr:row>50</xdr:row>
                    <xdr:rowOff>171450</xdr:rowOff>
                  </to>
                </anchor>
              </controlPr>
            </control>
          </mc:Choice>
        </mc:AlternateContent>
        <mc:AlternateContent xmlns:mc="http://schemas.openxmlformats.org/markup-compatibility/2006">
          <mc:Choice Requires="x14">
            <control shapeId="3329" r:id="rId196" name="Check Box 257">
              <controlPr defaultSize="0" autoFill="0" autoLine="0" autoPict="0" altText="">
                <anchor>
                  <from>
                    <xdr:col>19</xdr:col>
                    <xdr:colOff>38100</xdr:colOff>
                    <xdr:row>51</xdr:row>
                    <xdr:rowOff>19050</xdr:rowOff>
                  </from>
                  <to>
                    <xdr:col>19</xdr:col>
                    <xdr:colOff>257175</xdr:colOff>
                    <xdr:row>51</xdr:row>
                    <xdr:rowOff>171450</xdr:rowOff>
                  </to>
                </anchor>
              </controlPr>
            </control>
          </mc:Choice>
        </mc:AlternateContent>
        <mc:AlternateContent xmlns:mc="http://schemas.openxmlformats.org/markup-compatibility/2006">
          <mc:Choice Requires="x14">
            <control shapeId="3330" r:id="rId197" name="Check Box 258">
              <controlPr defaultSize="0" autoFill="0" autoLine="0" autoPict="0" altText="">
                <anchor>
                  <from>
                    <xdr:col>18</xdr:col>
                    <xdr:colOff>38100</xdr:colOff>
                    <xdr:row>51</xdr:row>
                    <xdr:rowOff>19050</xdr:rowOff>
                  </from>
                  <to>
                    <xdr:col>18</xdr:col>
                    <xdr:colOff>257175</xdr:colOff>
                    <xdr:row>51</xdr:row>
                    <xdr:rowOff>171450</xdr:rowOff>
                  </to>
                </anchor>
              </controlPr>
            </control>
          </mc:Choice>
        </mc:AlternateContent>
        <mc:AlternateContent xmlns:mc="http://schemas.openxmlformats.org/markup-compatibility/2006">
          <mc:Choice Requires="x14">
            <control shapeId="3331" r:id="rId198" name="Check Box 259">
              <controlPr defaultSize="0" autoFill="0" autoLine="0" autoPict="0" altText="">
                <anchor>
                  <from>
                    <xdr:col>15</xdr:col>
                    <xdr:colOff>38100</xdr:colOff>
                    <xdr:row>51</xdr:row>
                    <xdr:rowOff>19050</xdr:rowOff>
                  </from>
                  <to>
                    <xdr:col>15</xdr:col>
                    <xdr:colOff>257175</xdr:colOff>
                    <xdr:row>51</xdr:row>
                    <xdr:rowOff>171450</xdr:rowOff>
                  </to>
                </anchor>
              </controlPr>
            </control>
          </mc:Choice>
        </mc:AlternateContent>
        <mc:AlternateContent xmlns:mc="http://schemas.openxmlformats.org/markup-compatibility/2006">
          <mc:Choice Requires="x14">
            <control shapeId="3332" r:id="rId199" name="Check Box 260">
              <controlPr defaultSize="0" autoFill="0" autoLine="0" autoPict="0" altText="">
                <anchor>
                  <from>
                    <xdr:col>14</xdr:col>
                    <xdr:colOff>38100</xdr:colOff>
                    <xdr:row>51</xdr:row>
                    <xdr:rowOff>19050</xdr:rowOff>
                  </from>
                  <to>
                    <xdr:col>14</xdr:col>
                    <xdr:colOff>257175</xdr:colOff>
                    <xdr:row>51</xdr:row>
                    <xdr:rowOff>171450</xdr:rowOff>
                  </to>
                </anchor>
              </controlPr>
            </control>
          </mc:Choice>
        </mc:AlternateContent>
        <mc:AlternateContent xmlns:mc="http://schemas.openxmlformats.org/markup-compatibility/2006">
          <mc:Choice Requires="x14">
            <control shapeId="3333" r:id="rId200" name="Check Box 261">
              <controlPr defaultSize="0" autoFill="0" autoLine="0" autoPict="0" altText="">
                <anchor>
                  <from>
                    <xdr:col>11</xdr:col>
                    <xdr:colOff>38100</xdr:colOff>
                    <xdr:row>51</xdr:row>
                    <xdr:rowOff>19050</xdr:rowOff>
                  </from>
                  <to>
                    <xdr:col>11</xdr:col>
                    <xdr:colOff>257175</xdr:colOff>
                    <xdr:row>51</xdr:row>
                    <xdr:rowOff>171450</xdr:rowOff>
                  </to>
                </anchor>
              </controlPr>
            </control>
          </mc:Choice>
        </mc:AlternateContent>
        <mc:AlternateContent xmlns:mc="http://schemas.openxmlformats.org/markup-compatibility/2006">
          <mc:Choice Requires="x14">
            <control shapeId="3334" r:id="rId201" name="Check Box 262">
              <controlPr defaultSize="0" autoFill="0" autoLine="0" autoPict="0" altText="">
                <anchor>
                  <from>
                    <xdr:col>10</xdr:col>
                    <xdr:colOff>38100</xdr:colOff>
                    <xdr:row>51</xdr:row>
                    <xdr:rowOff>19050</xdr:rowOff>
                  </from>
                  <to>
                    <xdr:col>10</xdr:col>
                    <xdr:colOff>257175</xdr:colOff>
                    <xdr:row>51</xdr:row>
                    <xdr:rowOff>171450</xdr:rowOff>
                  </to>
                </anchor>
              </controlPr>
            </control>
          </mc:Choice>
        </mc:AlternateContent>
        <mc:AlternateContent xmlns:mc="http://schemas.openxmlformats.org/markup-compatibility/2006">
          <mc:Choice Requires="x14">
            <control shapeId="3335" r:id="rId202" name="Check Box 263">
              <controlPr defaultSize="0" autoFill="0" autoLine="0" autoPict="0" altText="">
                <anchor>
                  <from>
                    <xdr:col>10</xdr:col>
                    <xdr:colOff>38100</xdr:colOff>
                    <xdr:row>52</xdr:row>
                    <xdr:rowOff>19050</xdr:rowOff>
                  </from>
                  <to>
                    <xdr:col>10</xdr:col>
                    <xdr:colOff>257175</xdr:colOff>
                    <xdr:row>52</xdr:row>
                    <xdr:rowOff>171450</xdr:rowOff>
                  </to>
                </anchor>
              </controlPr>
            </control>
          </mc:Choice>
        </mc:AlternateContent>
        <mc:AlternateContent xmlns:mc="http://schemas.openxmlformats.org/markup-compatibility/2006">
          <mc:Choice Requires="x14">
            <control shapeId="3336" r:id="rId203" name="Check Box 264">
              <controlPr defaultSize="0" autoFill="0" autoLine="0" autoPict="0" altText="">
                <anchor>
                  <from>
                    <xdr:col>11</xdr:col>
                    <xdr:colOff>38100</xdr:colOff>
                    <xdr:row>52</xdr:row>
                    <xdr:rowOff>19050</xdr:rowOff>
                  </from>
                  <to>
                    <xdr:col>11</xdr:col>
                    <xdr:colOff>257175</xdr:colOff>
                    <xdr:row>52</xdr:row>
                    <xdr:rowOff>171450</xdr:rowOff>
                  </to>
                </anchor>
              </controlPr>
            </control>
          </mc:Choice>
        </mc:AlternateContent>
        <mc:AlternateContent xmlns:mc="http://schemas.openxmlformats.org/markup-compatibility/2006">
          <mc:Choice Requires="x14">
            <control shapeId="3337" r:id="rId204" name="Check Box 265">
              <controlPr defaultSize="0" autoFill="0" autoLine="0" autoPict="0" altText="">
                <anchor>
                  <from>
                    <xdr:col>14</xdr:col>
                    <xdr:colOff>38100</xdr:colOff>
                    <xdr:row>52</xdr:row>
                    <xdr:rowOff>19050</xdr:rowOff>
                  </from>
                  <to>
                    <xdr:col>14</xdr:col>
                    <xdr:colOff>257175</xdr:colOff>
                    <xdr:row>52</xdr:row>
                    <xdr:rowOff>171450</xdr:rowOff>
                  </to>
                </anchor>
              </controlPr>
            </control>
          </mc:Choice>
        </mc:AlternateContent>
        <mc:AlternateContent xmlns:mc="http://schemas.openxmlformats.org/markup-compatibility/2006">
          <mc:Choice Requires="x14">
            <control shapeId="3338" r:id="rId205" name="Check Box 266">
              <controlPr defaultSize="0" autoFill="0" autoLine="0" autoPict="0" altText="">
                <anchor>
                  <from>
                    <xdr:col>15</xdr:col>
                    <xdr:colOff>38100</xdr:colOff>
                    <xdr:row>52</xdr:row>
                    <xdr:rowOff>19050</xdr:rowOff>
                  </from>
                  <to>
                    <xdr:col>15</xdr:col>
                    <xdr:colOff>257175</xdr:colOff>
                    <xdr:row>52</xdr:row>
                    <xdr:rowOff>171450</xdr:rowOff>
                  </to>
                </anchor>
              </controlPr>
            </control>
          </mc:Choice>
        </mc:AlternateContent>
        <mc:AlternateContent xmlns:mc="http://schemas.openxmlformats.org/markup-compatibility/2006">
          <mc:Choice Requires="x14">
            <control shapeId="3339" r:id="rId206" name="Check Box 267">
              <controlPr defaultSize="0" autoFill="0" autoLine="0" autoPict="0" altText="">
                <anchor>
                  <from>
                    <xdr:col>18</xdr:col>
                    <xdr:colOff>38100</xdr:colOff>
                    <xdr:row>52</xdr:row>
                    <xdr:rowOff>19050</xdr:rowOff>
                  </from>
                  <to>
                    <xdr:col>18</xdr:col>
                    <xdr:colOff>257175</xdr:colOff>
                    <xdr:row>52</xdr:row>
                    <xdr:rowOff>171450</xdr:rowOff>
                  </to>
                </anchor>
              </controlPr>
            </control>
          </mc:Choice>
        </mc:AlternateContent>
        <mc:AlternateContent xmlns:mc="http://schemas.openxmlformats.org/markup-compatibility/2006">
          <mc:Choice Requires="x14">
            <control shapeId="3341" r:id="rId207" name="Check Box 269">
              <controlPr defaultSize="0" autoFill="0" autoLine="0" autoPict="0" altText="">
                <anchor>
                  <from>
                    <xdr:col>19</xdr:col>
                    <xdr:colOff>38100</xdr:colOff>
                    <xdr:row>52</xdr:row>
                    <xdr:rowOff>19050</xdr:rowOff>
                  </from>
                  <to>
                    <xdr:col>19</xdr:col>
                    <xdr:colOff>257175</xdr:colOff>
                    <xdr:row>52</xdr:row>
                    <xdr:rowOff>171450</xdr:rowOff>
                  </to>
                </anchor>
              </controlPr>
            </control>
          </mc:Choice>
        </mc:AlternateContent>
        <mc:AlternateContent xmlns:mc="http://schemas.openxmlformats.org/markup-compatibility/2006">
          <mc:Choice Requires="x14">
            <control shapeId="3342" r:id="rId208" name="Check Box 270">
              <controlPr defaultSize="0" autoFill="0" autoLine="0" autoPict="0" altText="">
                <anchor>
                  <from>
                    <xdr:col>19</xdr:col>
                    <xdr:colOff>38100</xdr:colOff>
                    <xdr:row>53</xdr:row>
                    <xdr:rowOff>19050</xdr:rowOff>
                  </from>
                  <to>
                    <xdr:col>19</xdr:col>
                    <xdr:colOff>257175</xdr:colOff>
                    <xdr:row>53</xdr:row>
                    <xdr:rowOff>171450</xdr:rowOff>
                  </to>
                </anchor>
              </controlPr>
            </control>
          </mc:Choice>
        </mc:AlternateContent>
        <mc:AlternateContent xmlns:mc="http://schemas.openxmlformats.org/markup-compatibility/2006">
          <mc:Choice Requires="x14">
            <control shapeId="3343" r:id="rId209" name="Check Box 271">
              <controlPr defaultSize="0" autoFill="0" autoLine="0" autoPict="0" altText="">
                <anchor>
                  <from>
                    <xdr:col>18</xdr:col>
                    <xdr:colOff>38100</xdr:colOff>
                    <xdr:row>53</xdr:row>
                    <xdr:rowOff>19050</xdr:rowOff>
                  </from>
                  <to>
                    <xdr:col>18</xdr:col>
                    <xdr:colOff>257175</xdr:colOff>
                    <xdr:row>53</xdr:row>
                    <xdr:rowOff>171450</xdr:rowOff>
                  </to>
                </anchor>
              </controlPr>
            </control>
          </mc:Choice>
        </mc:AlternateContent>
        <mc:AlternateContent xmlns:mc="http://schemas.openxmlformats.org/markup-compatibility/2006">
          <mc:Choice Requires="x14">
            <control shapeId="3345" r:id="rId210" name="Check Box 273">
              <controlPr defaultSize="0" autoFill="0" autoLine="0" autoPict="0" altText="">
                <anchor>
                  <from>
                    <xdr:col>15</xdr:col>
                    <xdr:colOff>38100</xdr:colOff>
                    <xdr:row>53</xdr:row>
                    <xdr:rowOff>19050</xdr:rowOff>
                  </from>
                  <to>
                    <xdr:col>15</xdr:col>
                    <xdr:colOff>257175</xdr:colOff>
                    <xdr:row>53</xdr:row>
                    <xdr:rowOff>171450</xdr:rowOff>
                  </to>
                </anchor>
              </controlPr>
            </control>
          </mc:Choice>
        </mc:AlternateContent>
        <mc:AlternateContent xmlns:mc="http://schemas.openxmlformats.org/markup-compatibility/2006">
          <mc:Choice Requires="x14">
            <control shapeId="3346" r:id="rId211" name="Check Box 274">
              <controlPr defaultSize="0" autoFill="0" autoLine="0" autoPict="0" altText="">
                <anchor>
                  <from>
                    <xdr:col>14</xdr:col>
                    <xdr:colOff>38100</xdr:colOff>
                    <xdr:row>53</xdr:row>
                    <xdr:rowOff>19050</xdr:rowOff>
                  </from>
                  <to>
                    <xdr:col>14</xdr:col>
                    <xdr:colOff>257175</xdr:colOff>
                    <xdr:row>53</xdr:row>
                    <xdr:rowOff>171450</xdr:rowOff>
                  </to>
                </anchor>
              </controlPr>
            </control>
          </mc:Choice>
        </mc:AlternateContent>
        <mc:AlternateContent xmlns:mc="http://schemas.openxmlformats.org/markup-compatibility/2006">
          <mc:Choice Requires="x14">
            <control shapeId="3347" r:id="rId212" name="Check Box 275">
              <controlPr defaultSize="0" autoFill="0" autoLine="0" autoPict="0" altText="">
                <anchor>
                  <from>
                    <xdr:col>11</xdr:col>
                    <xdr:colOff>38100</xdr:colOff>
                    <xdr:row>53</xdr:row>
                    <xdr:rowOff>19050</xdr:rowOff>
                  </from>
                  <to>
                    <xdr:col>11</xdr:col>
                    <xdr:colOff>257175</xdr:colOff>
                    <xdr:row>53</xdr:row>
                    <xdr:rowOff>171450</xdr:rowOff>
                  </to>
                </anchor>
              </controlPr>
            </control>
          </mc:Choice>
        </mc:AlternateContent>
        <mc:AlternateContent xmlns:mc="http://schemas.openxmlformats.org/markup-compatibility/2006">
          <mc:Choice Requires="x14">
            <control shapeId="3349" r:id="rId213" name="Check Box 277">
              <controlPr defaultSize="0" autoFill="0" autoLine="0" autoPict="0" altText="">
                <anchor>
                  <from>
                    <xdr:col>10</xdr:col>
                    <xdr:colOff>38100</xdr:colOff>
                    <xdr:row>53</xdr:row>
                    <xdr:rowOff>19050</xdr:rowOff>
                  </from>
                  <to>
                    <xdr:col>10</xdr:col>
                    <xdr:colOff>257175</xdr:colOff>
                    <xdr:row>53</xdr:row>
                    <xdr:rowOff>171450</xdr:rowOff>
                  </to>
                </anchor>
              </controlPr>
            </control>
          </mc:Choice>
        </mc:AlternateContent>
        <mc:AlternateContent xmlns:mc="http://schemas.openxmlformats.org/markup-compatibility/2006">
          <mc:Choice Requires="x14">
            <control shapeId="3350" r:id="rId214" name="Check Box 278">
              <controlPr defaultSize="0" autoFill="0" autoLine="0" autoPict="0" altText="">
                <anchor>
                  <from>
                    <xdr:col>10</xdr:col>
                    <xdr:colOff>38100</xdr:colOff>
                    <xdr:row>54</xdr:row>
                    <xdr:rowOff>19050</xdr:rowOff>
                  </from>
                  <to>
                    <xdr:col>10</xdr:col>
                    <xdr:colOff>257175</xdr:colOff>
                    <xdr:row>54</xdr:row>
                    <xdr:rowOff>171450</xdr:rowOff>
                  </to>
                </anchor>
              </controlPr>
            </control>
          </mc:Choice>
        </mc:AlternateContent>
        <mc:AlternateContent xmlns:mc="http://schemas.openxmlformats.org/markup-compatibility/2006">
          <mc:Choice Requires="x14">
            <control shapeId="3351" r:id="rId215" name="Check Box 279">
              <controlPr defaultSize="0" autoFill="0" autoLine="0" autoPict="0" altText="">
                <anchor>
                  <from>
                    <xdr:col>11</xdr:col>
                    <xdr:colOff>38100</xdr:colOff>
                    <xdr:row>54</xdr:row>
                    <xdr:rowOff>19050</xdr:rowOff>
                  </from>
                  <to>
                    <xdr:col>11</xdr:col>
                    <xdr:colOff>257175</xdr:colOff>
                    <xdr:row>54</xdr:row>
                    <xdr:rowOff>171450</xdr:rowOff>
                  </to>
                </anchor>
              </controlPr>
            </control>
          </mc:Choice>
        </mc:AlternateContent>
        <mc:AlternateContent xmlns:mc="http://schemas.openxmlformats.org/markup-compatibility/2006">
          <mc:Choice Requires="x14">
            <control shapeId="3352" r:id="rId216" name="Check Box 280">
              <controlPr defaultSize="0" autoFill="0" autoLine="0" autoPict="0" altText="">
                <anchor>
                  <from>
                    <xdr:col>14</xdr:col>
                    <xdr:colOff>38100</xdr:colOff>
                    <xdr:row>54</xdr:row>
                    <xdr:rowOff>19050</xdr:rowOff>
                  </from>
                  <to>
                    <xdr:col>14</xdr:col>
                    <xdr:colOff>257175</xdr:colOff>
                    <xdr:row>54</xdr:row>
                    <xdr:rowOff>171450</xdr:rowOff>
                  </to>
                </anchor>
              </controlPr>
            </control>
          </mc:Choice>
        </mc:AlternateContent>
        <mc:AlternateContent xmlns:mc="http://schemas.openxmlformats.org/markup-compatibility/2006">
          <mc:Choice Requires="x14">
            <control shapeId="3353" r:id="rId217" name="Check Box 281">
              <controlPr defaultSize="0" autoFill="0" autoLine="0" autoPict="0" altText="">
                <anchor>
                  <from>
                    <xdr:col>15</xdr:col>
                    <xdr:colOff>38100</xdr:colOff>
                    <xdr:row>54</xdr:row>
                    <xdr:rowOff>19050</xdr:rowOff>
                  </from>
                  <to>
                    <xdr:col>15</xdr:col>
                    <xdr:colOff>257175</xdr:colOff>
                    <xdr:row>54</xdr:row>
                    <xdr:rowOff>171450</xdr:rowOff>
                  </to>
                </anchor>
              </controlPr>
            </control>
          </mc:Choice>
        </mc:AlternateContent>
        <mc:AlternateContent xmlns:mc="http://schemas.openxmlformats.org/markup-compatibility/2006">
          <mc:Choice Requires="x14">
            <control shapeId="3354" r:id="rId218" name="Check Box 282">
              <controlPr defaultSize="0" autoFill="0" autoLine="0" autoPict="0" altText="">
                <anchor>
                  <from>
                    <xdr:col>18</xdr:col>
                    <xdr:colOff>38100</xdr:colOff>
                    <xdr:row>54</xdr:row>
                    <xdr:rowOff>19050</xdr:rowOff>
                  </from>
                  <to>
                    <xdr:col>18</xdr:col>
                    <xdr:colOff>257175</xdr:colOff>
                    <xdr:row>54</xdr:row>
                    <xdr:rowOff>171450</xdr:rowOff>
                  </to>
                </anchor>
              </controlPr>
            </control>
          </mc:Choice>
        </mc:AlternateContent>
        <mc:AlternateContent xmlns:mc="http://schemas.openxmlformats.org/markup-compatibility/2006">
          <mc:Choice Requires="x14">
            <control shapeId="3355" r:id="rId219" name="Check Box 283">
              <controlPr defaultSize="0" autoFill="0" autoLine="0" autoPict="0" altText="">
                <anchor>
                  <from>
                    <xdr:col>19</xdr:col>
                    <xdr:colOff>38100</xdr:colOff>
                    <xdr:row>54</xdr:row>
                    <xdr:rowOff>19050</xdr:rowOff>
                  </from>
                  <to>
                    <xdr:col>19</xdr:col>
                    <xdr:colOff>257175</xdr:colOff>
                    <xdr:row>54</xdr:row>
                    <xdr:rowOff>171450</xdr:rowOff>
                  </to>
                </anchor>
              </controlPr>
            </control>
          </mc:Choice>
        </mc:AlternateContent>
        <mc:AlternateContent xmlns:mc="http://schemas.openxmlformats.org/markup-compatibility/2006">
          <mc:Choice Requires="x14">
            <control shapeId="3356" r:id="rId220" name="Check Box 284">
              <controlPr defaultSize="0" autoFill="0" autoLine="0" autoPict="0" altText="">
                <anchor>
                  <from>
                    <xdr:col>19</xdr:col>
                    <xdr:colOff>38100</xdr:colOff>
                    <xdr:row>55</xdr:row>
                    <xdr:rowOff>19050</xdr:rowOff>
                  </from>
                  <to>
                    <xdr:col>19</xdr:col>
                    <xdr:colOff>257175</xdr:colOff>
                    <xdr:row>55</xdr:row>
                    <xdr:rowOff>171450</xdr:rowOff>
                  </to>
                </anchor>
              </controlPr>
            </control>
          </mc:Choice>
        </mc:AlternateContent>
        <mc:AlternateContent xmlns:mc="http://schemas.openxmlformats.org/markup-compatibility/2006">
          <mc:Choice Requires="x14">
            <control shapeId="3357" r:id="rId221" name="Check Box 285">
              <controlPr defaultSize="0" autoFill="0" autoLine="0" autoPict="0" altText="">
                <anchor>
                  <from>
                    <xdr:col>18</xdr:col>
                    <xdr:colOff>38100</xdr:colOff>
                    <xdr:row>55</xdr:row>
                    <xdr:rowOff>19050</xdr:rowOff>
                  </from>
                  <to>
                    <xdr:col>18</xdr:col>
                    <xdr:colOff>257175</xdr:colOff>
                    <xdr:row>55</xdr:row>
                    <xdr:rowOff>171450</xdr:rowOff>
                  </to>
                </anchor>
              </controlPr>
            </control>
          </mc:Choice>
        </mc:AlternateContent>
        <mc:AlternateContent xmlns:mc="http://schemas.openxmlformats.org/markup-compatibility/2006">
          <mc:Choice Requires="x14">
            <control shapeId="3358" r:id="rId222" name="Check Box 286">
              <controlPr defaultSize="0" autoFill="0" autoLine="0" autoPict="0" altText="">
                <anchor>
                  <from>
                    <xdr:col>15</xdr:col>
                    <xdr:colOff>38100</xdr:colOff>
                    <xdr:row>55</xdr:row>
                    <xdr:rowOff>19050</xdr:rowOff>
                  </from>
                  <to>
                    <xdr:col>15</xdr:col>
                    <xdr:colOff>257175</xdr:colOff>
                    <xdr:row>55</xdr:row>
                    <xdr:rowOff>171450</xdr:rowOff>
                  </to>
                </anchor>
              </controlPr>
            </control>
          </mc:Choice>
        </mc:AlternateContent>
        <mc:AlternateContent xmlns:mc="http://schemas.openxmlformats.org/markup-compatibility/2006">
          <mc:Choice Requires="x14">
            <control shapeId="3359" r:id="rId223" name="Check Box 287">
              <controlPr defaultSize="0" autoFill="0" autoLine="0" autoPict="0" altText="">
                <anchor>
                  <from>
                    <xdr:col>14</xdr:col>
                    <xdr:colOff>38100</xdr:colOff>
                    <xdr:row>55</xdr:row>
                    <xdr:rowOff>19050</xdr:rowOff>
                  </from>
                  <to>
                    <xdr:col>14</xdr:col>
                    <xdr:colOff>257175</xdr:colOff>
                    <xdr:row>55</xdr:row>
                    <xdr:rowOff>171450</xdr:rowOff>
                  </to>
                </anchor>
              </controlPr>
            </control>
          </mc:Choice>
        </mc:AlternateContent>
        <mc:AlternateContent xmlns:mc="http://schemas.openxmlformats.org/markup-compatibility/2006">
          <mc:Choice Requires="x14">
            <control shapeId="3360" r:id="rId224" name="Check Box 288">
              <controlPr defaultSize="0" autoFill="0" autoLine="0" autoPict="0" altText="">
                <anchor>
                  <from>
                    <xdr:col>11</xdr:col>
                    <xdr:colOff>38100</xdr:colOff>
                    <xdr:row>55</xdr:row>
                    <xdr:rowOff>19050</xdr:rowOff>
                  </from>
                  <to>
                    <xdr:col>11</xdr:col>
                    <xdr:colOff>257175</xdr:colOff>
                    <xdr:row>55</xdr:row>
                    <xdr:rowOff>171450</xdr:rowOff>
                  </to>
                </anchor>
              </controlPr>
            </control>
          </mc:Choice>
        </mc:AlternateContent>
        <mc:AlternateContent xmlns:mc="http://schemas.openxmlformats.org/markup-compatibility/2006">
          <mc:Choice Requires="x14">
            <control shapeId="3361" r:id="rId225" name="Check Box 289">
              <controlPr defaultSize="0" autoFill="0" autoLine="0" autoPict="0" altText="">
                <anchor>
                  <from>
                    <xdr:col>10</xdr:col>
                    <xdr:colOff>38100</xdr:colOff>
                    <xdr:row>55</xdr:row>
                    <xdr:rowOff>19050</xdr:rowOff>
                  </from>
                  <to>
                    <xdr:col>10</xdr:col>
                    <xdr:colOff>257175</xdr:colOff>
                    <xdr:row>55</xdr:row>
                    <xdr:rowOff>171450</xdr:rowOff>
                  </to>
                </anchor>
              </controlPr>
            </control>
          </mc:Choice>
        </mc:AlternateContent>
        <mc:AlternateContent xmlns:mc="http://schemas.openxmlformats.org/markup-compatibility/2006">
          <mc:Choice Requires="x14">
            <control shapeId="3362" r:id="rId226" name="Check Box 290">
              <controlPr defaultSize="0" autoFill="0" autoLine="0" autoPict="0" altText="">
                <anchor>
                  <from>
                    <xdr:col>10</xdr:col>
                    <xdr:colOff>38100</xdr:colOff>
                    <xdr:row>56</xdr:row>
                    <xdr:rowOff>19050</xdr:rowOff>
                  </from>
                  <to>
                    <xdr:col>10</xdr:col>
                    <xdr:colOff>257175</xdr:colOff>
                    <xdr:row>56</xdr:row>
                    <xdr:rowOff>171450</xdr:rowOff>
                  </to>
                </anchor>
              </controlPr>
            </control>
          </mc:Choice>
        </mc:AlternateContent>
        <mc:AlternateContent xmlns:mc="http://schemas.openxmlformats.org/markup-compatibility/2006">
          <mc:Choice Requires="x14">
            <control shapeId="3363" r:id="rId227" name="Check Box 291">
              <controlPr defaultSize="0" autoFill="0" autoLine="0" autoPict="0" altText="">
                <anchor>
                  <from>
                    <xdr:col>11</xdr:col>
                    <xdr:colOff>38100</xdr:colOff>
                    <xdr:row>56</xdr:row>
                    <xdr:rowOff>19050</xdr:rowOff>
                  </from>
                  <to>
                    <xdr:col>11</xdr:col>
                    <xdr:colOff>257175</xdr:colOff>
                    <xdr:row>56</xdr:row>
                    <xdr:rowOff>171450</xdr:rowOff>
                  </to>
                </anchor>
              </controlPr>
            </control>
          </mc:Choice>
        </mc:AlternateContent>
        <mc:AlternateContent xmlns:mc="http://schemas.openxmlformats.org/markup-compatibility/2006">
          <mc:Choice Requires="x14">
            <control shapeId="3365" r:id="rId228" name="Check Box 293">
              <controlPr defaultSize="0" autoFill="0" autoLine="0" autoPict="0" altText="">
                <anchor>
                  <from>
                    <xdr:col>14</xdr:col>
                    <xdr:colOff>38100</xdr:colOff>
                    <xdr:row>56</xdr:row>
                    <xdr:rowOff>19050</xdr:rowOff>
                  </from>
                  <to>
                    <xdr:col>14</xdr:col>
                    <xdr:colOff>257175</xdr:colOff>
                    <xdr:row>56</xdr:row>
                    <xdr:rowOff>171450</xdr:rowOff>
                  </to>
                </anchor>
              </controlPr>
            </control>
          </mc:Choice>
        </mc:AlternateContent>
        <mc:AlternateContent xmlns:mc="http://schemas.openxmlformats.org/markup-compatibility/2006">
          <mc:Choice Requires="x14">
            <control shapeId="3366" r:id="rId229" name="Check Box 294">
              <controlPr defaultSize="0" autoFill="0" autoLine="0" autoPict="0" altText="">
                <anchor>
                  <from>
                    <xdr:col>15</xdr:col>
                    <xdr:colOff>38100</xdr:colOff>
                    <xdr:row>56</xdr:row>
                    <xdr:rowOff>19050</xdr:rowOff>
                  </from>
                  <to>
                    <xdr:col>15</xdr:col>
                    <xdr:colOff>257175</xdr:colOff>
                    <xdr:row>56</xdr:row>
                    <xdr:rowOff>171450</xdr:rowOff>
                  </to>
                </anchor>
              </controlPr>
            </control>
          </mc:Choice>
        </mc:AlternateContent>
        <mc:AlternateContent xmlns:mc="http://schemas.openxmlformats.org/markup-compatibility/2006">
          <mc:Choice Requires="x14">
            <control shapeId="3367" r:id="rId230" name="Check Box 295">
              <controlPr defaultSize="0" autoFill="0" autoLine="0" autoPict="0" altText="">
                <anchor>
                  <from>
                    <xdr:col>18</xdr:col>
                    <xdr:colOff>38100</xdr:colOff>
                    <xdr:row>56</xdr:row>
                    <xdr:rowOff>19050</xdr:rowOff>
                  </from>
                  <to>
                    <xdr:col>18</xdr:col>
                    <xdr:colOff>257175</xdr:colOff>
                    <xdr:row>56</xdr:row>
                    <xdr:rowOff>171450</xdr:rowOff>
                  </to>
                </anchor>
              </controlPr>
            </control>
          </mc:Choice>
        </mc:AlternateContent>
        <mc:AlternateContent xmlns:mc="http://schemas.openxmlformats.org/markup-compatibility/2006">
          <mc:Choice Requires="x14">
            <control shapeId="3368" r:id="rId231" name="Check Box 296">
              <controlPr defaultSize="0" autoFill="0" autoLine="0" autoPict="0" altText="">
                <anchor>
                  <from>
                    <xdr:col>19</xdr:col>
                    <xdr:colOff>38100</xdr:colOff>
                    <xdr:row>56</xdr:row>
                    <xdr:rowOff>19050</xdr:rowOff>
                  </from>
                  <to>
                    <xdr:col>19</xdr:col>
                    <xdr:colOff>257175</xdr:colOff>
                    <xdr:row>56</xdr:row>
                    <xdr:rowOff>171450</xdr:rowOff>
                  </to>
                </anchor>
              </controlPr>
            </control>
          </mc:Choice>
        </mc:AlternateContent>
        <mc:AlternateContent xmlns:mc="http://schemas.openxmlformats.org/markup-compatibility/2006">
          <mc:Choice Requires="x14">
            <control shapeId="3369" r:id="rId232" name="Check Box 297">
              <controlPr defaultSize="0" autoFill="0" autoLine="0" autoPict="0" altText="">
                <anchor>
                  <from>
                    <xdr:col>19</xdr:col>
                    <xdr:colOff>38100</xdr:colOff>
                    <xdr:row>57</xdr:row>
                    <xdr:rowOff>19050</xdr:rowOff>
                  </from>
                  <to>
                    <xdr:col>19</xdr:col>
                    <xdr:colOff>257175</xdr:colOff>
                    <xdr:row>57</xdr:row>
                    <xdr:rowOff>171450</xdr:rowOff>
                  </to>
                </anchor>
              </controlPr>
            </control>
          </mc:Choice>
        </mc:AlternateContent>
        <mc:AlternateContent xmlns:mc="http://schemas.openxmlformats.org/markup-compatibility/2006">
          <mc:Choice Requires="x14">
            <control shapeId="3370" r:id="rId233" name="Check Box 298">
              <controlPr defaultSize="0" autoFill="0" autoLine="0" autoPict="0" altText="">
                <anchor>
                  <from>
                    <xdr:col>18</xdr:col>
                    <xdr:colOff>38100</xdr:colOff>
                    <xdr:row>57</xdr:row>
                    <xdr:rowOff>19050</xdr:rowOff>
                  </from>
                  <to>
                    <xdr:col>18</xdr:col>
                    <xdr:colOff>257175</xdr:colOff>
                    <xdr:row>57</xdr:row>
                    <xdr:rowOff>171450</xdr:rowOff>
                  </to>
                </anchor>
              </controlPr>
            </control>
          </mc:Choice>
        </mc:AlternateContent>
        <mc:AlternateContent xmlns:mc="http://schemas.openxmlformats.org/markup-compatibility/2006">
          <mc:Choice Requires="x14">
            <control shapeId="3371" r:id="rId234" name="Check Box 299">
              <controlPr defaultSize="0" autoFill="0" autoLine="0" autoPict="0" altText="">
                <anchor>
                  <from>
                    <xdr:col>15</xdr:col>
                    <xdr:colOff>38100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3372" r:id="rId235" name="Check Box 300">
              <controlPr defaultSize="0" autoFill="0" autoLine="0" autoPict="0" altText="">
                <anchor>
                  <from>
                    <xdr:col>14</xdr:col>
                    <xdr:colOff>38100</xdr:colOff>
                    <xdr:row>57</xdr:row>
                    <xdr:rowOff>19050</xdr:rowOff>
                  </from>
                  <to>
                    <xdr:col>14</xdr:col>
                    <xdr:colOff>257175</xdr:colOff>
                    <xdr:row>57</xdr:row>
                    <xdr:rowOff>171450</xdr:rowOff>
                  </to>
                </anchor>
              </controlPr>
            </control>
          </mc:Choice>
        </mc:AlternateContent>
        <mc:AlternateContent xmlns:mc="http://schemas.openxmlformats.org/markup-compatibility/2006">
          <mc:Choice Requires="x14">
            <control shapeId="3373" r:id="rId236" name="Check Box 301">
              <controlPr defaultSize="0" autoFill="0" autoLine="0" autoPict="0" altText="">
                <anchor>
                  <from>
                    <xdr:col>11</xdr:col>
                    <xdr:colOff>38100</xdr:colOff>
                    <xdr:row>57</xdr:row>
                    <xdr:rowOff>19050</xdr:rowOff>
                  </from>
                  <to>
                    <xdr:col>11</xdr:col>
                    <xdr:colOff>257175</xdr:colOff>
                    <xdr:row>57</xdr:row>
                    <xdr:rowOff>171450</xdr:rowOff>
                  </to>
                </anchor>
              </controlPr>
            </control>
          </mc:Choice>
        </mc:AlternateContent>
        <mc:AlternateContent xmlns:mc="http://schemas.openxmlformats.org/markup-compatibility/2006">
          <mc:Choice Requires="x14">
            <control shapeId="3374" r:id="rId237" name="Check Box 302">
              <controlPr defaultSize="0" autoFill="0" autoLine="0" autoPict="0" altText="">
                <anchor>
                  <from>
                    <xdr:col>10</xdr:col>
                    <xdr:colOff>38100</xdr:colOff>
                    <xdr:row>57</xdr:row>
                    <xdr:rowOff>19050</xdr:rowOff>
                  </from>
                  <to>
                    <xdr:col>10</xdr:col>
                    <xdr:colOff>257175</xdr:colOff>
                    <xdr:row>57</xdr:row>
                    <xdr:rowOff>171450</xdr:rowOff>
                  </to>
                </anchor>
              </controlPr>
            </control>
          </mc:Choice>
        </mc:AlternateContent>
        <mc:AlternateContent xmlns:mc="http://schemas.openxmlformats.org/markup-compatibility/2006">
          <mc:Choice Requires="x14">
            <control shapeId="3375" r:id="rId238" name="Check Box 303">
              <controlPr defaultSize="0" autoFill="0" autoLine="0" autoPict="0" altText="">
                <anchor>
                  <from>
                    <xdr:col>10</xdr:col>
                    <xdr:colOff>38100</xdr:colOff>
                    <xdr:row>58</xdr:row>
                    <xdr:rowOff>19050</xdr:rowOff>
                  </from>
                  <to>
                    <xdr:col>10</xdr:col>
                    <xdr:colOff>257175</xdr:colOff>
                    <xdr:row>58</xdr:row>
                    <xdr:rowOff>171450</xdr:rowOff>
                  </to>
                </anchor>
              </controlPr>
            </control>
          </mc:Choice>
        </mc:AlternateContent>
        <mc:AlternateContent xmlns:mc="http://schemas.openxmlformats.org/markup-compatibility/2006">
          <mc:Choice Requires="x14">
            <control shapeId="3376" r:id="rId239" name="Check Box 304">
              <controlPr defaultSize="0" autoFill="0" autoLine="0" autoPict="0" altText="">
                <anchor>
                  <from>
                    <xdr:col>11</xdr:col>
                    <xdr:colOff>38100</xdr:colOff>
                    <xdr:row>58</xdr:row>
                    <xdr:rowOff>19050</xdr:rowOff>
                  </from>
                  <to>
                    <xdr:col>11</xdr:col>
                    <xdr:colOff>257175</xdr:colOff>
                    <xdr:row>58</xdr:row>
                    <xdr:rowOff>171450</xdr:rowOff>
                  </to>
                </anchor>
              </controlPr>
            </control>
          </mc:Choice>
        </mc:AlternateContent>
        <mc:AlternateContent xmlns:mc="http://schemas.openxmlformats.org/markup-compatibility/2006">
          <mc:Choice Requires="x14">
            <control shapeId="3377" r:id="rId240" name="Check Box 305">
              <controlPr defaultSize="0" autoFill="0" autoLine="0" autoPict="0" altText="">
                <anchor>
                  <from>
                    <xdr:col>14</xdr:col>
                    <xdr:colOff>38100</xdr:colOff>
                    <xdr:row>58</xdr:row>
                    <xdr:rowOff>19050</xdr:rowOff>
                  </from>
                  <to>
                    <xdr:col>14</xdr:col>
                    <xdr:colOff>257175</xdr:colOff>
                    <xdr:row>58</xdr:row>
                    <xdr:rowOff>171450</xdr:rowOff>
                  </to>
                </anchor>
              </controlPr>
            </control>
          </mc:Choice>
        </mc:AlternateContent>
        <mc:AlternateContent xmlns:mc="http://schemas.openxmlformats.org/markup-compatibility/2006">
          <mc:Choice Requires="x14">
            <control shapeId="3378" r:id="rId241" name="Check Box 306">
              <controlPr defaultSize="0" autoFill="0" autoLine="0" autoPict="0" altText="">
                <anchor>
                  <from>
                    <xdr:col>15</xdr:col>
                    <xdr:colOff>38100</xdr:colOff>
                    <xdr:row>58</xdr:row>
                    <xdr:rowOff>19050</xdr:rowOff>
                  </from>
                  <to>
                    <xdr:col>15</xdr:col>
                    <xdr:colOff>257175</xdr:colOff>
                    <xdr:row>58</xdr:row>
                    <xdr:rowOff>171450</xdr:rowOff>
                  </to>
                </anchor>
              </controlPr>
            </control>
          </mc:Choice>
        </mc:AlternateContent>
        <mc:AlternateContent xmlns:mc="http://schemas.openxmlformats.org/markup-compatibility/2006">
          <mc:Choice Requires="x14">
            <control shapeId="3379" r:id="rId242" name="Check Box 307">
              <controlPr defaultSize="0" autoFill="0" autoLine="0" autoPict="0" altText="">
                <anchor>
                  <from>
                    <xdr:col>18</xdr:col>
                    <xdr:colOff>38100</xdr:colOff>
                    <xdr:row>58</xdr:row>
                    <xdr:rowOff>19050</xdr:rowOff>
                  </from>
                  <to>
                    <xdr:col>18</xdr:col>
                    <xdr:colOff>257175</xdr:colOff>
                    <xdr:row>58</xdr:row>
                    <xdr:rowOff>171450</xdr:rowOff>
                  </to>
                </anchor>
              </controlPr>
            </control>
          </mc:Choice>
        </mc:AlternateContent>
        <mc:AlternateContent xmlns:mc="http://schemas.openxmlformats.org/markup-compatibility/2006">
          <mc:Choice Requires="x14">
            <control shapeId="3380" r:id="rId243" name="Check Box 308">
              <controlPr defaultSize="0" autoFill="0" autoLine="0" autoPict="0" altText="">
                <anchor>
                  <from>
                    <xdr:col>19</xdr:col>
                    <xdr:colOff>38100</xdr:colOff>
                    <xdr:row>58</xdr:row>
                    <xdr:rowOff>19050</xdr:rowOff>
                  </from>
                  <to>
                    <xdr:col>19</xdr:col>
                    <xdr:colOff>257175</xdr:colOff>
                    <xdr:row>58</xdr:row>
                    <xdr:rowOff>171450</xdr:rowOff>
                  </to>
                </anchor>
              </controlPr>
            </control>
          </mc:Choice>
        </mc:AlternateContent>
        <mc:AlternateContent xmlns:mc="http://schemas.openxmlformats.org/markup-compatibility/2006">
          <mc:Choice Requires="x14">
            <control shapeId="3381" r:id="rId244" name="Check Box 309">
              <controlPr defaultSize="0" autoFill="0" autoLine="0" autoPict="0" altText="">
                <anchor>
                  <from>
                    <xdr:col>19</xdr:col>
                    <xdr:colOff>38100</xdr:colOff>
                    <xdr:row>59</xdr:row>
                    <xdr:rowOff>19050</xdr:rowOff>
                  </from>
                  <to>
                    <xdr:col>19</xdr:col>
                    <xdr:colOff>257175</xdr:colOff>
                    <xdr:row>59</xdr:row>
                    <xdr:rowOff>171450</xdr:rowOff>
                  </to>
                </anchor>
              </controlPr>
            </control>
          </mc:Choice>
        </mc:AlternateContent>
        <mc:AlternateContent xmlns:mc="http://schemas.openxmlformats.org/markup-compatibility/2006">
          <mc:Choice Requires="x14">
            <control shapeId="3382" r:id="rId245" name="Check Box 310">
              <controlPr defaultSize="0" autoFill="0" autoLine="0" autoPict="0" altText="">
                <anchor>
                  <from>
                    <xdr:col>19</xdr:col>
                    <xdr:colOff>38100</xdr:colOff>
                    <xdr:row>60</xdr:row>
                    <xdr:rowOff>19050</xdr:rowOff>
                  </from>
                  <to>
                    <xdr:col>19</xdr:col>
                    <xdr:colOff>257175</xdr:colOff>
                    <xdr:row>60</xdr:row>
                    <xdr:rowOff>171450</xdr:rowOff>
                  </to>
                </anchor>
              </controlPr>
            </control>
          </mc:Choice>
        </mc:AlternateContent>
        <mc:AlternateContent xmlns:mc="http://schemas.openxmlformats.org/markup-compatibility/2006">
          <mc:Choice Requires="x14">
            <control shapeId="3383" r:id="rId246" name="Check Box 311">
              <controlPr defaultSize="0" autoFill="0" autoLine="0" autoPict="0" altText="">
                <anchor>
                  <from>
                    <xdr:col>19</xdr:col>
                    <xdr:colOff>38100</xdr:colOff>
                    <xdr:row>61</xdr:row>
                    <xdr:rowOff>19050</xdr:rowOff>
                  </from>
                  <to>
                    <xdr:col>19</xdr:col>
                    <xdr:colOff>257175</xdr:colOff>
                    <xdr:row>61</xdr:row>
                    <xdr:rowOff>171450</xdr:rowOff>
                  </to>
                </anchor>
              </controlPr>
            </control>
          </mc:Choice>
        </mc:AlternateContent>
        <mc:AlternateContent xmlns:mc="http://schemas.openxmlformats.org/markup-compatibility/2006">
          <mc:Choice Requires="x14">
            <control shapeId="3385" r:id="rId247" name="Check Box 313">
              <controlPr defaultSize="0" autoFill="0" autoLine="0" autoPict="0" altText="">
                <anchor>
                  <from>
                    <xdr:col>18</xdr:col>
                    <xdr:colOff>38100</xdr:colOff>
                    <xdr:row>59</xdr:row>
                    <xdr:rowOff>19050</xdr:rowOff>
                  </from>
                  <to>
                    <xdr:col>18</xdr:col>
                    <xdr:colOff>257175</xdr:colOff>
                    <xdr:row>59</xdr:row>
                    <xdr:rowOff>171450</xdr:rowOff>
                  </to>
                </anchor>
              </controlPr>
            </control>
          </mc:Choice>
        </mc:AlternateContent>
        <mc:AlternateContent xmlns:mc="http://schemas.openxmlformats.org/markup-compatibility/2006">
          <mc:Choice Requires="x14">
            <control shapeId="3386" r:id="rId248" name="Check Box 314">
              <controlPr defaultSize="0" autoFill="0" autoLine="0" autoPict="0" altText="">
                <anchor>
                  <from>
                    <xdr:col>18</xdr:col>
                    <xdr:colOff>38100</xdr:colOff>
                    <xdr:row>60</xdr:row>
                    <xdr:rowOff>19050</xdr:rowOff>
                  </from>
                  <to>
                    <xdr:col>18</xdr:col>
                    <xdr:colOff>257175</xdr:colOff>
                    <xdr:row>60</xdr:row>
                    <xdr:rowOff>171450</xdr:rowOff>
                  </to>
                </anchor>
              </controlPr>
            </control>
          </mc:Choice>
        </mc:AlternateContent>
        <mc:AlternateContent xmlns:mc="http://schemas.openxmlformats.org/markup-compatibility/2006">
          <mc:Choice Requires="x14">
            <control shapeId="3387" r:id="rId249" name="Check Box 315">
              <controlPr defaultSize="0" autoFill="0" autoLine="0" autoPict="0" altText="">
                <anchor>
                  <from>
                    <xdr:col>18</xdr:col>
                    <xdr:colOff>38100</xdr:colOff>
                    <xdr:row>61</xdr:row>
                    <xdr:rowOff>19050</xdr:rowOff>
                  </from>
                  <to>
                    <xdr:col>18</xdr:col>
                    <xdr:colOff>257175</xdr:colOff>
                    <xdr:row>61</xdr:row>
                    <xdr:rowOff>171450</xdr:rowOff>
                  </to>
                </anchor>
              </controlPr>
            </control>
          </mc:Choice>
        </mc:AlternateContent>
        <mc:AlternateContent xmlns:mc="http://schemas.openxmlformats.org/markup-compatibility/2006">
          <mc:Choice Requires="x14">
            <control shapeId="3388" r:id="rId250" name="Check Box 316">
              <controlPr defaultSize="0" autoFill="0" autoLine="0" autoPict="0" altText="">
                <anchor>
                  <from>
                    <xdr:col>15</xdr:col>
                    <xdr:colOff>38100</xdr:colOff>
                    <xdr:row>59</xdr:row>
                    <xdr:rowOff>19050</xdr:rowOff>
                  </from>
                  <to>
                    <xdr:col>15</xdr:col>
                    <xdr:colOff>257175</xdr:colOff>
                    <xdr:row>59</xdr:row>
                    <xdr:rowOff>171450</xdr:rowOff>
                  </to>
                </anchor>
              </controlPr>
            </control>
          </mc:Choice>
        </mc:AlternateContent>
        <mc:AlternateContent xmlns:mc="http://schemas.openxmlformats.org/markup-compatibility/2006">
          <mc:Choice Requires="x14">
            <control shapeId="3389" r:id="rId251" name="Check Box 317">
              <controlPr defaultSize="0" autoFill="0" autoLine="0" autoPict="0" altText="">
                <anchor>
                  <from>
                    <xdr:col>15</xdr:col>
                    <xdr:colOff>38100</xdr:colOff>
                    <xdr:row>60</xdr:row>
                    <xdr:rowOff>19050</xdr:rowOff>
                  </from>
                  <to>
                    <xdr:col>15</xdr:col>
                    <xdr:colOff>257175</xdr:colOff>
                    <xdr:row>60</xdr:row>
                    <xdr:rowOff>171450</xdr:rowOff>
                  </to>
                </anchor>
              </controlPr>
            </control>
          </mc:Choice>
        </mc:AlternateContent>
        <mc:AlternateContent xmlns:mc="http://schemas.openxmlformats.org/markup-compatibility/2006">
          <mc:Choice Requires="x14">
            <control shapeId="3390" r:id="rId252" name="Check Box 318">
              <controlPr defaultSize="0" autoFill="0" autoLine="0" autoPict="0" altText="">
                <anchor>
                  <from>
                    <xdr:col>15</xdr:col>
                    <xdr:colOff>38100</xdr:colOff>
                    <xdr:row>61</xdr:row>
                    <xdr:rowOff>19050</xdr:rowOff>
                  </from>
                  <to>
                    <xdr:col>15</xdr:col>
                    <xdr:colOff>257175</xdr:colOff>
                    <xdr:row>61</xdr:row>
                    <xdr:rowOff>171450</xdr:rowOff>
                  </to>
                </anchor>
              </controlPr>
            </control>
          </mc:Choice>
        </mc:AlternateContent>
        <mc:AlternateContent xmlns:mc="http://schemas.openxmlformats.org/markup-compatibility/2006">
          <mc:Choice Requires="x14">
            <control shapeId="3391" r:id="rId253" name="Check Box 319">
              <controlPr defaultSize="0" autoFill="0" autoLine="0" autoPict="0" altText="">
                <anchor>
                  <from>
                    <xdr:col>14</xdr:col>
                    <xdr:colOff>38100</xdr:colOff>
                    <xdr:row>59</xdr:row>
                    <xdr:rowOff>19050</xdr:rowOff>
                  </from>
                  <to>
                    <xdr:col>14</xdr:col>
                    <xdr:colOff>257175</xdr:colOff>
                    <xdr:row>59</xdr:row>
                    <xdr:rowOff>171450</xdr:rowOff>
                  </to>
                </anchor>
              </controlPr>
            </control>
          </mc:Choice>
        </mc:AlternateContent>
        <mc:AlternateContent xmlns:mc="http://schemas.openxmlformats.org/markup-compatibility/2006">
          <mc:Choice Requires="x14">
            <control shapeId="3392" r:id="rId254" name="Check Box 320">
              <controlPr defaultSize="0" autoFill="0" autoLine="0" autoPict="0" altText="">
                <anchor>
                  <from>
                    <xdr:col>14</xdr:col>
                    <xdr:colOff>38100</xdr:colOff>
                    <xdr:row>60</xdr:row>
                    <xdr:rowOff>19050</xdr:rowOff>
                  </from>
                  <to>
                    <xdr:col>14</xdr:col>
                    <xdr:colOff>257175</xdr:colOff>
                    <xdr:row>60</xdr:row>
                    <xdr:rowOff>171450</xdr:rowOff>
                  </to>
                </anchor>
              </controlPr>
            </control>
          </mc:Choice>
        </mc:AlternateContent>
        <mc:AlternateContent xmlns:mc="http://schemas.openxmlformats.org/markup-compatibility/2006">
          <mc:Choice Requires="x14">
            <control shapeId="3393" r:id="rId255" name="Check Box 321">
              <controlPr defaultSize="0" autoFill="0" autoLine="0" autoPict="0" altText="">
                <anchor>
                  <from>
                    <xdr:col>14</xdr:col>
                    <xdr:colOff>38100</xdr:colOff>
                    <xdr:row>61</xdr:row>
                    <xdr:rowOff>19050</xdr:rowOff>
                  </from>
                  <to>
                    <xdr:col>14</xdr:col>
                    <xdr:colOff>257175</xdr:colOff>
                    <xdr:row>61</xdr:row>
                    <xdr:rowOff>171450</xdr:rowOff>
                  </to>
                </anchor>
              </controlPr>
            </control>
          </mc:Choice>
        </mc:AlternateContent>
        <mc:AlternateContent xmlns:mc="http://schemas.openxmlformats.org/markup-compatibility/2006">
          <mc:Choice Requires="x14">
            <control shapeId="3395" r:id="rId256" name="Check Box 323">
              <controlPr defaultSize="0" autoFill="0" autoLine="0" autoPict="0" altText="">
                <anchor>
                  <from>
                    <xdr:col>11</xdr:col>
                    <xdr:colOff>38100</xdr:colOff>
                    <xdr:row>59</xdr:row>
                    <xdr:rowOff>19050</xdr:rowOff>
                  </from>
                  <to>
                    <xdr:col>11</xdr:col>
                    <xdr:colOff>257175</xdr:colOff>
                    <xdr:row>59</xdr:row>
                    <xdr:rowOff>171450</xdr:rowOff>
                  </to>
                </anchor>
              </controlPr>
            </control>
          </mc:Choice>
        </mc:AlternateContent>
        <mc:AlternateContent xmlns:mc="http://schemas.openxmlformats.org/markup-compatibility/2006">
          <mc:Choice Requires="x14">
            <control shapeId="3396" r:id="rId257" name="Check Box 324">
              <controlPr defaultSize="0" autoFill="0" autoLine="0" autoPict="0" altText="">
                <anchor>
                  <from>
                    <xdr:col>11</xdr:col>
                    <xdr:colOff>38100</xdr:colOff>
                    <xdr:row>60</xdr:row>
                    <xdr:rowOff>19050</xdr:rowOff>
                  </from>
                  <to>
                    <xdr:col>11</xdr:col>
                    <xdr:colOff>257175</xdr:colOff>
                    <xdr:row>60</xdr:row>
                    <xdr:rowOff>171450</xdr:rowOff>
                  </to>
                </anchor>
              </controlPr>
            </control>
          </mc:Choice>
        </mc:AlternateContent>
        <mc:AlternateContent xmlns:mc="http://schemas.openxmlformats.org/markup-compatibility/2006">
          <mc:Choice Requires="x14">
            <control shapeId="3398" r:id="rId258" name="Check Box 326">
              <controlPr defaultSize="0" autoFill="0" autoLine="0" autoPict="0" altText="">
                <anchor>
                  <from>
                    <xdr:col>11</xdr:col>
                    <xdr:colOff>38100</xdr:colOff>
                    <xdr:row>61</xdr:row>
                    <xdr:rowOff>19050</xdr:rowOff>
                  </from>
                  <to>
                    <xdr:col>11</xdr:col>
                    <xdr:colOff>257175</xdr:colOff>
                    <xdr:row>61</xdr:row>
                    <xdr:rowOff>171450</xdr:rowOff>
                  </to>
                </anchor>
              </controlPr>
            </control>
          </mc:Choice>
        </mc:AlternateContent>
        <mc:AlternateContent xmlns:mc="http://schemas.openxmlformats.org/markup-compatibility/2006">
          <mc:Choice Requires="x14">
            <control shapeId="3400" r:id="rId259" name="Check Box 328">
              <controlPr defaultSize="0" autoFill="0" autoLine="0" autoPict="0" altText="">
                <anchor>
                  <from>
                    <xdr:col>10</xdr:col>
                    <xdr:colOff>38100</xdr:colOff>
                    <xdr:row>59</xdr:row>
                    <xdr:rowOff>19050</xdr:rowOff>
                  </from>
                  <to>
                    <xdr:col>10</xdr:col>
                    <xdr:colOff>257175</xdr:colOff>
                    <xdr:row>59</xdr:row>
                    <xdr:rowOff>171450</xdr:rowOff>
                  </to>
                </anchor>
              </controlPr>
            </control>
          </mc:Choice>
        </mc:AlternateContent>
        <mc:AlternateContent xmlns:mc="http://schemas.openxmlformats.org/markup-compatibility/2006">
          <mc:Choice Requires="x14">
            <control shapeId="3401" r:id="rId260" name="Check Box 329">
              <controlPr defaultSize="0" autoFill="0" autoLine="0" autoPict="0" altText="">
                <anchor>
                  <from>
                    <xdr:col>10</xdr:col>
                    <xdr:colOff>38100</xdr:colOff>
                    <xdr:row>60</xdr:row>
                    <xdr:rowOff>19050</xdr:rowOff>
                  </from>
                  <to>
                    <xdr:col>10</xdr:col>
                    <xdr:colOff>257175</xdr:colOff>
                    <xdr:row>60</xdr:row>
                    <xdr:rowOff>171450</xdr:rowOff>
                  </to>
                </anchor>
              </controlPr>
            </control>
          </mc:Choice>
        </mc:AlternateContent>
        <mc:AlternateContent xmlns:mc="http://schemas.openxmlformats.org/markup-compatibility/2006">
          <mc:Choice Requires="x14">
            <control shapeId="3402" r:id="rId261" name="Check Box 330">
              <controlPr defaultSize="0" autoFill="0" autoLine="0" autoPict="0" altText="">
                <anchor>
                  <from>
                    <xdr:col>10</xdr:col>
                    <xdr:colOff>38100</xdr:colOff>
                    <xdr:row>61</xdr:row>
                    <xdr:rowOff>19050</xdr:rowOff>
                  </from>
                  <to>
                    <xdr:col>10</xdr:col>
                    <xdr:colOff>257175</xdr:colOff>
                    <xdr:row>61</xdr:row>
                    <xdr:rowOff>171450</xdr:rowOff>
                  </to>
                </anchor>
              </controlPr>
            </control>
          </mc:Choice>
        </mc:AlternateContent>
        <mc:AlternateContent xmlns:mc="http://schemas.openxmlformats.org/markup-compatibility/2006">
          <mc:Choice Requires="x14">
            <control shapeId="3403" r:id="rId262" name="Check Box 331">
              <controlPr defaultSize="0" autoFill="0" autoLine="0" autoPict="0" altText="">
                <anchor>
                  <from>
                    <xdr:col>10</xdr:col>
                    <xdr:colOff>38100</xdr:colOff>
                    <xdr:row>62</xdr:row>
                    <xdr:rowOff>19050</xdr:rowOff>
                  </from>
                  <to>
                    <xdr:col>10</xdr:col>
                    <xdr:colOff>257175</xdr:colOff>
                    <xdr:row>62</xdr:row>
                    <xdr:rowOff>171450</xdr:rowOff>
                  </to>
                </anchor>
              </controlPr>
            </control>
          </mc:Choice>
        </mc:AlternateContent>
        <mc:AlternateContent xmlns:mc="http://schemas.openxmlformats.org/markup-compatibility/2006">
          <mc:Choice Requires="x14">
            <control shapeId="3404" r:id="rId263" name="Check Box 332">
              <controlPr defaultSize="0" autoFill="0" autoLine="0" autoPict="0" altText="">
                <anchor>
                  <from>
                    <xdr:col>10</xdr:col>
                    <xdr:colOff>38100</xdr:colOff>
                    <xdr:row>63</xdr:row>
                    <xdr:rowOff>19050</xdr:rowOff>
                  </from>
                  <to>
                    <xdr:col>10</xdr:col>
                    <xdr:colOff>257175</xdr:colOff>
                    <xdr:row>63</xdr:row>
                    <xdr:rowOff>171450</xdr:rowOff>
                  </to>
                </anchor>
              </controlPr>
            </control>
          </mc:Choice>
        </mc:AlternateContent>
        <mc:AlternateContent xmlns:mc="http://schemas.openxmlformats.org/markup-compatibility/2006">
          <mc:Choice Requires="x14">
            <control shapeId="3406" r:id="rId264" name="Check Box 334">
              <controlPr defaultSize="0" autoFill="0" autoLine="0" autoPict="0" altText="">
                <anchor>
                  <from>
                    <xdr:col>10</xdr:col>
                    <xdr:colOff>38100</xdr:colOff>
                    <xdr:row>64</xdr:row>
                    <xdr:rowOff>19050</xdr:rowOff>
                  </from>
                  <to>
                    <xdr:col>10</xdr:col>
                    <xdr:colOff>257175</xdr:colOff>
                    <xdr:row>64</xdr:row>
                    <xdr:rowOff>171450</xdr:rowOff>
                  </to>
                </anchor>
              </controlPr>
            </control>
          </mc:Choice>
        </mc:AlternateContent>
        <mc:AlternateContent xmlns:mc="http://schemas.openxmlformats.org/markup-compatibility/2006">
          <mc:Choice Requires="x14">
            <control shapeId="3407" r:id="rId265" name="Check Box 335">
              <controlPr defaultSize="0" autoFill="0" autoLine="0" autoPict="0" altText="">
                <anchor>
                  <from>
                    <xdr:col>10</xdr:col>
                    <xdr:colOff>38100</xdr:colOff>
                    <xdr:row>65</xdr:row>
                    <xdr:rowOff>19050</xdr:rowOff>
                  </from>
                  <to>
                    <xdr:col>10</xdr:col>
                    <xdr:colOff>257175</xdr:colOff>
                    <xdr:row>65</xdr:row>
                    <xdr:rowOff>171450</xdr:rowOff>
                  </to>
                </anchor>
              </controlPr>
            </control>
          </mc:Choice>
        </mc:AlternateContent>
        <mc:AlternateContent xmlns:mc="http://schemas.openxmlformats.org/markup-compatibility/2006">
          <mc:Choice Requires="x14">
            <control shapeId="3408" r:id="rId266" name="Check Box 336">
              <controlPr defaultSize="0" autoFill="0" autoLine="0" autoPict="0" altText="">
                <anchor>
                  <from>
                    <xdr:col>10</xdr:col>
                    <xdr:colOff>38100</xdr:colOff>
                    <xdr:row>66</xdr:row>
                    <xdr:rowOff>19050</xdr:rowOff>
                  </from>
                  <to>
                    <xdr:col>10</xdr:col>
                    <xdr:colOff>257175</xdr:colOff>
                    <xdr:row>66</xdr:row>
                    <xdr:rowOff>171450</xdr:rowOff>
                  </to>
                </anchor>
              </controlPr>
            </control>
          </mc:Choice>
        </mc:AlternateContent>
        <mc:AlternateContent xmlns:mc="http://schemas.openxmlformats.org/markup-compatibility/2006">
          <mc:Choice Requires="x14">
            <control shapeId="3409" r:id="rId267" name="Check Box 337">
              <controlPr defaultSize="0" autoFill="0" autoLine="0" autoPict="0" altText="">
                <anchor>
                  <from>
                    <xdr:col>10</xdr:col>
                    <xdr:colOff>38100</xdr:colOff>
                    <xdr:row>67</xdr:row>
                    <xdr:rowOff>19050</xdr:rowOff>
                  </from>
                  <to>
                    <xdr:col>10</xdr:col>
                    <xdr:colOff>257175</xdr:colOff>
                    <xdr:row>67</xdr:row>
                    <xdr:rowOff>171450</xdr:rowOff>
                  </to>
                </anchor>
              </controlPr>
            </control>
          </mc:Choice>
        </mc:AlternateContent>
        <mc:AlternateContent xmlns:mc="http://schemas.openxmlformats.org/markup-compatibility/2006">
          <mc:Choice Requires="x14">
            <control shapeId="3411" r:id="rId268" name="Check Box 339">
              <controlPr defaultSize="0" autoFill="0" autoLine="0" autoPict="0" altText="">
                <anchor>
                  <from>
                    <xdr:col>10</xdr:col>
                    <xdr:colOff>38100</xdr:colOff>
                    <xdr:row>68</xdr:row>
                    <xdr:rowOff>19050</xdr:rowOff>
                  </from>
                  <to>
                    <xdr:col>10</xdr:col>
                    <xdr:colOff>257175</xdr:colOff>
                    <xdr:row>68</xdr:row>
                    <xdr:rowOff>171450</xdr:rowOff>
                  </to>
                </anchor>
              </controlPr>
            </control>
          </mc:Choice>
        </mc:AlternateContent>
        <mc:AlternateContent xmlns:mc="http://schemas.openxmlformats.org/markup-compatibility/2006">
          <mc:Choice Requires="x14">
            <control shapeId="3412" r:id="rId269" name="Check Box 340">
              <controlPr defaultSize="0" autoFill="0" autoLine="0" autoPict="0" altText="">
                <anchor>
                  <from>
                    <xdr:col>11</xdr:col>
                    <xdr:colOff>38100</xdr:colOff>
                    <xdr:row>68</xdr:row>
                    <xdr:rowOff>19050</xdr:rowOff>
                  </from>
                  <to>
                    <xdr:col>11</xdr:col>
                    <xdr:colOff>257175</xdr:colOff>
                    <xdr:row>68</xdr:row>
                    <xdr:rowOff>171450</xdr:rowOff>
                  </to>
                </anchor>
              </controlPr>
            </control>
          </mc:Choice>
        </mc:AlternateContent>
        <mc:AlternateContent xmlns:mc="http://schemas.openxmlformats.org/markup-compatibility/2006">
          <mc:Choice Requires="x14">
            <control shapeId="3413" r:id="rId270" name="Check Box 341">
              <controlPr defaultSize="0" autoFill="0" autoLine="0" autoPict="0" altText="">
                <anchor>
                  <from>
                    <xdr:col>11</xdr:col>
                    <xdr:colOff>38100</xdr:colOff>
                    <xdr:row>67</xdr:row>
                    <xdr:rowOff>19050</xdr:rowOff>
                  </from>
                  <to>
                    <xdr:col>11</xdr:col>
                    <xdr:colOff>257175</xdr:colOff>
                    <xdr:row>67</xdr:row>
                    <xdr:rowOff>171450</xdr:rowOff>
                  </to>
                </anchor>
              </controlPr>
            </control>
          </mc:Choice>
        </mc:AlternateContent>
        <mc:AlternateContent xmlns:mc="http://schemas.openxmlformats.org/markup-compatibility/2006">
          <mc:Choice Requires="x14">
            <control shapeId="3414" r:id="rId271" name="Check Box 342">
              <controlPr defaultSize="0" autoFill="0" autoLine="0" autoPict="0" altText="">
                <anchor>
                  <from>
                    <xdr:col>11</xdr:col>
                    <xdr:colOff>38100</xdr:colOff>
                    <xdr:row>66</xdr:row>
                    <xdr:rowOff>19050</xdr:rowOff>
                  </from>
                  <to>
                    <xdr:col>11</xdr:col>
                    <xdr:colOff>257175</xdr:colOff>
                    <xdr:row>66</xdr:row>
                    <xdr:rowOff>171450</xdr:rowOff>
                  </to>
                </anchor>
              </controlPr>
            </control>
          </mc:Choice>
        </mc:AlternateContent>
        <mc:AlternateContent xmlns:mc="http://schemas.openxmlformats.org/markup-compatibility/2006">
          <mc:Choice Requires="x14">
            <control shapeId="3415" r:id="rId272" name="Check Box 343">
              <controlPr defaultSize="0" autoFill="0" autoLine="0" autoPict="0" altText="">
                <anchor>
                  <from>
                    <xdr:col>11</xdr:col>
                    <xdr:colOff>38100</xdr:colOff>
                    <xdr:row>65</xdr:row>
                    <xdr:rowOff>19050</xdr:rowOff>
                  </from>
                  <to>
                    <xdr:col>11</xdr:col>
                    <xdr:colOff>257175</xdr:colOff>
                    <xdr:row>65</xdr:row>
                    <xdr:rowOff>171450</xdr:rowOff>
                  </to>
                </anchor>
              </controlPr>
            </control>
          </mc:Choice>
        </mc:AlternateContent>
        <mc:AlternateContent xmlns:mc="http://schemas.openxmlformats.org/markup-compatibility/2006">
          <mc:Choice Requires="x14">
            <control shapeId="3416" r:id="rId273" name="Check Box 344">
              <controlPr defaultSize="0" autoFill="0" autoLine="0" autoPict="0" altText="">
                <anchor>
                  <from>
                    <xdr:col>11</xdr:col>
                    <xdr:colOff>38100</xdr:colOff>
                    <xdr:row>64</xdr:row>
                    <xdr:rowOff>19050</xdr:rowOff>
                  </from>
                  <to>
                    <xdr:col>11</xdr:col>
                    <xdr:colOff>257175</xdr:colOff>
                    <xdr:row>64</xdr:row>
                    <xdr:rowOff>171450</xdr:rowOff>
                  </to>
                </anchor>
              </controlPr>
            </control>
          </mc:Choice>
        </mc:AlternateContent>
        <mc:AlternateContent xmlns:mc="http://schemas.openxmlformats.org/markup-compatibility/2006">
          <mc:Choice Requires="x14">
            <control shapeId="3417" r:id="rId274" name="Check Box 345">
              <controlPr defaultSize="0" autoFill="0" autoLine="0" autoPict="0" altText="">
                <anchor>
                  <from>
                    <xdr:col>11</xdr:col>
                    <xdr:colOff>38100</xdr:colOff>
                    <xdr:row>63</xdr:row>
                    <xdr:rowOff>19050</xdr:rowOff>
                  </from>
                  <to>
                    <xdr:col>11</xdr:col>
                    <xdr:colOff>257175</xdr:colOff>
                    <xdr:row>63</xdr:row>
                    <xdr:rowOff>171450</xdr:rowOff>
                  </to>
                </anchor>
              </controlPr>
            </control>
          </mc:Choice>
        </mc:AlternateContent>
        <mc:AlternateContent xmlns:mc="http://schemas.openxmlformats.org/markup-compatibility/2006">
          <mc:Choice Requires="x14">
            <control shapeId="3419" r:id="rId275" name="Check Box 347">
              <controlPr defaultSize="0" autoFill="0" autoLine="0" autoPict="0" altText="">
                <anchor>
                  <from>
                    <xdr:col>11</xdr:col>
                    <xdr:colOff>38100</xdr:colOff>
                    <xdr:row>62</xdr:row>
                    <xdr:rowOff>19050</xdr:rowOff>
                  </from>
                  <to>
                    <xdr:col>11</xdr:col>
                    <xdr:colOff>257175</xdr:colOff>
                    <xdr:row>62</xdr:row>
                    <xdr:rowOff>171450</xdr:rowOff>
                  </to>
                </anchor>
              </controlPr>
            </control>
          </mc:Choice>
        </mc:AlternateContent>
        <mc:AlternateContent xmlns:mc="http://schemas.openxmlformats.org/markup-compatibility/2006">
          <mc:Choice Requires="x14">
            <control shapeId="3421" r:id="rId276" name="Check Box 349">
              <controlPr defaultSize="0" autoFill="0" autoLine="0" autoPict="0" altText="">
                <anchor>
                  <from>
                    <xdr:col>14</xdr:col>
                    <xdr:colOff>38100</xdr:colOff>
                    <xdr:row>62</xdr:row>
                    <xdr:rowOff>19050</xdr:rowOff>
                  </from>
                  <to>
                    <xdr:col>14</xdr:col>
                    <xdr:colOff>257175</xdr:colOff>
                    <xdr:row>62</xdr:row>
                    <xdr:rowOff>171450</xdr:rowOff>
                  </to>
                </anchor>
              </controlPr>
            </control>
          </mc:Choice>
        </mc:AlternateContent>
        <mc:AlternateContent xmlns:mc="http://schemas.openxmlformats.org/markup-compatibility/2006">
          <mc:Choice Requires="x14">
            <control shapeId="3423" r:id="rId277" name="Check Box 351">
              <controlPr defaultSize="0" autoFill="0" autoLine="0" autoPict="0" altText="">
                <anchor>
                  <from>
                    <xdr:col>15</xdr:col>
                    <xdr:colOff>38100</xdr:colOff>
                    <xdr:row>62</xdr:row>
                    <xdr:rowOff>19050</xdr:rowOff>
                  </from>
                  <to>
                    <xdr:col>15</xdr:col>
                    <xdr:colOff>257175</xdr:colOff>
                    <xdr:row>62</xdr:row>
                    <xdr:rowOff>171450</xdr:rowOff>
                  </to>
                </anchor>
              </controlPr>
            </control>
          </mc:Choice>
        </mc:AlternateContent>
        <mc:AlternateContent xmlns:mc="http://schemas.openxmlformats.org/markup-compatibility/2006">
          <mc:Choice Requires="x14">
            <control shapeId="3425" r:id="rId278" name="Check Box 353">
              <controlPr defaultSize="0" autoFill="0" autoLine="0" autoPict="0" altText="">
                <anchor>
                  <from>
                    <xdr:col>15</xdr:col>
                    <xdr:colOff>38100</xdr:colOff>
                    <xdr:row>63</xdr:row>
                    <xdr:rowOff>19050</xdr:rowOff>
                  </from>
                  <to>
                    <xdr:col>15</xdr:col>
                    <xdr:colOff>257175</xdr:colOff>
                    <xdr:row>63</xdr:row>
                    <xdr:rowOff>171450</xdr:rowOff>
                  </to>
                </anchor>
              </controlPr>
            </control>
          </mc:Choice>
        </mc:AlternateContent>
        <mc:AlternateContent xmlns:mc="http://schemas.openxmlformats.org/markup-compatibility/2006">
          <mc:Choice Requires="x14">
            <control shapeId="3427" r:id="rId279" name="Check Box 355">
              <controlPr defaultSize="0" autoFill="0" autoLine="0" autoPict="0" altText="">
                <anchor>
                  <from>
                    <xdr:col>14</xdr:col>
                    <xdr:colOff>38100</xdr:colOff>
                    <xdr:row>63</xdr:row>
                    <xdr:rowOff>19050</xdr:rowOff>
                  </from>
                  <to>
                    <xdr:col>14</xdr:col>
                    <xdr:colOff>257175</xdr:colOff>
                    <xdr:row>63</xdr:row>
                    <xdr:rowOff>171450</xdr:rowOff>
                  </to>
                </anchor>
              </controlPr>
            </control>
          </mc:Choice>
        </mc:AlternateContent>
        <mc:AlternateContent xmlns:mc="http://schemas.openxmlformats.org/markup-compatibility/2006">
          <mc:Choice Requires="x14">
            <control shapeId="3428" r:id="rId280" name="Check Box 356">
              <controlPr defaultSize="0" autoFill="0" autoLine="0" autoPict="0" altText="">
                <anchor>
                  <from>
                    <xdr:col>14</xdr:col>
                    <xdr:colOff>38100</xdr:colOff>
                    <xdr:row>64</xdr:row>
                    <xdr:rowOff>19050</xdr:rowOff>
                  </from>
                  <to>
                    <xdr:col>14</xdr:col>
                    <xdr:colOff>257175</xdr:colOff>
                    <xdr:row>64</xdr:row>
                    <xdr:rowOff>171450</xdr:rowOff>
                  </to>
                </anchor>
              </controlPr>
            </control>
          </mc:Choice>
        </mc:AlternateContent>
        <mc:AlternateContent xmlns:mc="http://schemas.openxmlformats.org/markup-compatibility/2006">
          <mc:Choice Requires="x14">
            <control shapeId="3429" r:id="rId281" name="Check Box 357">
              <controlPr defaultSize="0" autoFill="0" autoLine="0" autoPict="0" altText="">
                <anchor>
                  <from>
                    <xdr:col>15</xdr:col>
                    <xdr:colOff>38100</xdr:colOff>
                    <xdr:row>64</xdr:row>
                    <xdr:rowOff>19050</xdr:rowOff>
                  </from>
                  <to>
                    <xdr:col>15</xdr:col>
                    <xdr:colOff>257175</xdr:colOff>
                    <xdr:row>64</xdr:row>
                    <xdr:rowOff>171450</xdr:rowOff>
                  </to>
                </anchor>
              </controlPr>
            </control>
          </mc:Choice>
        </mc:AlternateContent>
        <mc:AlternateContent xmlns:mc="http://schemas.openxmlformats.org/markup-compatibility/2006">
          <mc:Choice Requires="x14">
            <control shapeId="3430" r:id="rId282" name="Check Box 358">
              <controlPr defaultSize="0" autoFill="0" autoLine="0" autoPict="0" altText="">
                <anchor>
                  <from>
                    <xdr:col>15</xdr:col>
                    <xdr:colOff>38100</xdr:colOff>
                    <xdr:row>65</xdr:row>
                    <xdr:rowOff>19050</xdr:rowOff>
                  </from>
                  <to>
                    <xdr:col>15</xdr:col>
                    <xdr:colOff>257175</xdr:colOff>
                    <xdr:row>65</xdr:row>
                    <xdr:rowOff>171450</xdr:rowOff>
                  </to>
                </anchor>
              </controlPr>
            </control>
          </mc:Choice>
        </mc:AlternateContent>
        <mc:AlternateContent xmlns:mc="http://schemas.openxmlformats.org/markup-compatibility/2006">
          <mc:Choice Requires="x14">
            <control shapeId="3431" r:id="rId283" name="Check Box 359">
              <controlPr defaultSize="0" autoFill="0" autoLine="0" autoPict="0" altText="">
                <anchor>
                  <from>
                    <xdr:col>14</xdr:col>
                    <xdr:colOff>38100</xdr:colOff>
                    <xdr:row>65</xdr:row>
                    <xdr:rowOff>19050</xdr:rowOff>
                  </from>
                  <to>
                    <xdr:col>14</xdr:col>
                    <xdr:colOff>257175</xdr:colOff>
                    <xdr:row>65</xdr:row>
                    <xdr:rowOff>171450</xdr:rowOff>
                  </to>
                </anchor>
              </controlPr>
            </control>
          </mc:Choice>
        </mc:AlternateContent>
        <mc:AlternateContent xmlns:mc="http://schemas.openxmlformats.org/markup-compatibility/2006">
          <mc:Choice Requires="x14">
            <control shapeId="3432" r:id="rId284" name="Check Box 360">
              <controlPr defaultSize="0" autoFill="0" autoLine="0" autoPict="0" altText="">
                <anchor>
                  <from>
                    <xdr:col>14</xdr:col>
                    <xdr:colOff>38100</xdr:colOff>
                    <xdr:row>66</xdr:row>
                    <xdr:rowOff>19050</xdr:rowOff>
                  </from>
                  <to>
                    <xdr:col>14</xdr:col>
                    <xdr:colOff>257175</xdr:colOff>
                    <xdr:row>66</xdr:row>
                    <xdr:rowOff>171450</xdr:rowOff>
                  </to>
                </anchor>
              </controlPr>
            </control>
          </mc:Choice>
        </mc:AlternateContent>
        <mc:AlternateContent xmlns:mc="http://schemas.openxmlformats.org/markup-compatibility/2006">
          <mc:Choice Requires="x14">
            <control shapeId="3434" r:id="rId285" name="Check Box 362">
              <controlPr defaultSize="0" autoFill="0" autoLine="0" autoPict="0" altText="">
                <anchor>
                  <from>
                    <xdr:col>15</xdr:col>
                    <xdr:colOff>38100</xdr:colOff>
                    <xdr:row>66</xdr:row>
                    <xdr:rowOff>19050</xdr:rowOff>
                  </from>
                  <to>
                    <xdr:col>15</xdr:col>
                    <xdr:colOff>257175</xdr:colOff>
                    <xdr:row>66</xdr:row>
                    <xdr:rowOff>171450</xdr:rowOff>
                  </to>
                </anchor>
              </controlPr>
            </control>
          </mc:Choice>
        </mc:AlternateContent>
        <mc:AlternateContent xmlns:mc="http://schemas.openxmlformats.org/markup-compatibility/2006">
          <mc:Choice Requires="x14">
            <control shapeId="3435" r:id="rId286" name="Check Box 363">
              <controlPr defaultSize="0" autoFill="0" autoLine="0" autoPict="0" altText="">
                <anchor>
                  <from>
                    <xdr:col>15</xdr:col>
                    <xdr:colOff>38100</xdr:colOff>
                    <xdr:row>67</xdr:row>
                    <xdr:rowOff>19050</xdr:rowOff>
                  </from>
                  <to>
                    <xdr:col>15</xdr:col>
                    <xdr:colOff>257175</xdr:colOff>
                    <xdr:row>67</xdr:row>
                    <xdr:rowOff>171450</xdr:rowOff>
                  </to>
                </anchor>
              </controlPr>
            </control>
          </mc:Choice>
        </mc:AlternateContent>
        <mc:AlternateContent xmlns:mc="http://schemas.openxmlformats.org/markup-compatibility/2006">
          <mc:Choice Requires="x14">
            <control shapeId="3436" r:id="rId287" name="Check Box 364">
              <controlPr defaultSize="0" autoFill="0" autoLine="0" autoPict="0" altText="">
                <anchor>
                  <from>
                    <xdr:col>14</xdr:col>
                    <xdr:colOff>38100</xdr:colOff>
                    <xdr:row>67</xdr:row>
                    <xdr:rowOff>19050</xdr:rowOff>
                  </from>
                  <to>
                    <xdr:col>14</xdr:col>
                    <xdr:colOff>257175</xdr:colOff>
                    <xdr:row>67</xdr:row>
                    <xdr:rowOff>171450</xdr:rowOff>
                  </to>
                </anchor>
              </controlPr>
            </control>
          </mc:Choice>
        </mc:AlternateContent>
        <mc:AlternateContent xmlns:mc="http://schemas.openxmlformats.org/markup-compatibility/2006">
          <mc:Choice Requires="x14">
            <control shapeId="3437" r:id="rId288" name="Check Box 365">
              <controlPr defaultSize="0" autoFill="0" autoLine="0" autoPict="0" altText="">
                <anchor>
                  <from>
                    <xdr:col>14</xdr:col>
                    <xdr:colOff>38100</xdr:colOff>
                    <xdr:row>68</xdr:row>
                    <xdr:rowOff>19050</xdr:rowOff>
                  </from>
                  <to>
                    <xdr:col>14</xdr:col>
                    <xdr:colOff>257175</xdr:colOff>
                    <xdr:row>68</xdr:row>
                    <xdr:rowOff>171450</xdr:rowOff>
                  </to>
                </anchor>
              </controlPr>
            </control>
          </mc:Choice>
        </mc:AlternateContent>
        <mc:AlternateContent xmlns:mc="http://schemas.openxmlformats.org/markup-compatibility/2006">
          <mc:Choice Requires="x14">
            <control shapeId="3439" r:id="rId289" name="Check Box 367">
              <controlPr defaultSize="0" autoFill="0" autoLine="0" autoPict="0" altText="">
                <anchor>
                  <from>
                    <xdr:col>15</xdr:col>
                    <xdr:colOff>38100</xdr:colOff>
                    <xdr:row>68</xdr:row>
                    <xdr:rowOff>19050</xdr:rowOff>
                  </from>
                  <to>
                    <xdr:col>15</xdr:col>
                    <xdr:colOff>257175</xdr:colOff>
                    <xdr:row>68</xdr:row>
                    <xdr:rowOff>171450</xdr:rowOff>
                  </to>
                </anchor>
              </controlPr>
            </control>
          </mc:Choice>
        </mc:AlternateContent>
        <mc:AlternateContent xmlns:mc="http://schemas.openxmlformats.org/markup-compatibility/2006">
          <mc:Choice Requires="x14">
            <control shapeId="3440" r:id="rId290" name="Check Box 368">
              <controlPr defaultSize="0" autoFill="0" autoLine="0" autoPict="0" altText="">
                <anchor>
                  <from>
                    <xdr:col>18</xdr:col>
                    <xdr:colOff>38100</xdr:colOff>
                    <xdr:row>62</xdr:row>
                    <xdr:rowOff>19050</xdr:rowOff>
                  </from>
                  <to>
                    <xdr:col>18</xdr:col>
                    <xdr:colOff>257175</xdr:colOff>
                    <xdr:row>62</xdr:row>
                    <xdr:rowOff>171450</xdr:rowOff>
                  </to>
                </anchor>
              </controlPr>
            </control>
          </mc:Choice>
        </mc:AlternateContent>
        <mc:AlternateContent xmlns:mc="http://schemas.openxmlformats.org/markup-compatibility/2006">
          <mc:Choice Requires="x14">
            <control shapeId="3441" r:id="rId291" name="Check Box 369">
              <controlPr defaultSize="0" autoFill="0" autoLine="0" autoPict="0" altText="">
                <anchor>
                  <from>
                    <xdr:col>19</xdr:col>
                    <xdr:colOff>38100</xdr:colOff>
                    <xdr:row>62</xdr:row>
                    <xdr:rowOff>19050</xdr:rowOff>
                  </from>
                  <to>
                    <xdr:col>19</xdr:col>
                    <xdr:colOff>257175</xdr:colOff>
                    <xdr:row>62</xdr:row>
                    <xdr:rowOff>171450</xdr:rowOff>
                  </to>
                </anchor>
              </controlPr>
            </control>
          </mc:Choice>
        </mc:AlternateContent>
        <mc:AlternateContent xmlns:mc="http://schemas.openxmlformats.org/markup-compatibility/2006">
          <mc:Choice Requires="x14">
            <control shapeId="3443" r:id="rId292" name="Check Box 371">
              <controlPr defaultSize="0" autoFill="0" autoLine="0" autoPict="0" altText="">
                <anchor>
                  <from>
                    <xdr:col>19</xdr:col>
                    <xdr:colOff>38100</xdr:colOff>
                    <xdr:row>63</xdr:row>
                    <xdr:rowOff>19050</xdr:rowOff>
                  </from>
                  <to>
                    <xdr:col>19</xdr:col>
                    <xdr:colOff>257175</xdr:colOff>
                    <xdr:row>63</xdr:row>
                    <xdr:rowOff>171450</xdr:rowOff>
                  </to>
                </anchor>
              </controlPr>
            </control>
          </mc:Choice>
        </mc:AlternateContent>
        <mc:AlternateContent xmlns:mc="http://schemas.openxmlformats.org/markup-compatibility/2006">
          <mc:Choice Requires="x14">
            <control shapeId="3444" r:id="rId293" name="Check Box 372">
              <controlPr defaultSize="0" autoFill="0" autoLine="0" autoPict="0" altText="">
                <anchor>
                  <from>
                    <xdr:col>18</xdr:col>
                    <xdr:colOff>38100</xdr:colOff>
                    <xdr:row>63</xdr:row>
                    <xdr:rowOff>19050</xdr:rowOff>
                  </from>
                  <to>
                    <xdr:col>18</xdr:col>
                    <xdr:colOff>257175</xdr:colOff>
                    <xdr:row>63</xdr:row>
                    <xdr:rowOff>171450</xdr:rowOff>
                  </to>
                </anchor>
              </controlPr>
            </control>
          </mc:Choice>
        </mc:AlternateContent>
        <mc:AlternateContent xmlns:mc="http://schemas.openxmlformats.org/markup-compatibility/2006">
          <mc:Choice Requires="x14">
            <control shapeId="3446" r:id="rId294" name="Check Box 374">
              <controlPr defaultSize="0" autoFill="0" autoLine="0" autoPict="0" altText="">
                <anchor>
                  <from>
                    <xdr:col>18</xdr:col>
                    <xdr:colOff>38100</xdr:colOff>
                    <xdr:row>64</xdr:row>
                    <xdr:rowOff>19050</xdr:rowOff>
                  </from>
                  <to>
                    <xdr:col>18</xdr:col>
                    <xdr:colOff>257175</xdr:colOff>
                    <xdr:row>64</xdr:row>
                    <xdr:rowOff>171450</xdr:rowOff>
                  </to>
                </anchor>
              </controlPr>
            </control>
          </mc:Choice>
        </mc:AlternateContent>
        <mc:AlternateContent xmlns:mc="http://schemas.openxmlformats.org/markup-compatibility/2006">
          <mc:Choice Requires="x14">
            <control shapeId="3448" r:id="rId295" name="Check Box 376">
              <controlPr defaultSize="0" autoFill="0" autoLine="0" autoPict="0" altText="">
                <anchor>
                  <from>
                    <xdr:col>19</xdr:col>
                    <xdr:colOff>38100</xdr:colOff>
                    <xdr:row>64</xdr:row>
                    <xdr:rowOff>19050</xdr:rowOff>
                  </from>
                  <to>
                    <xdr:col>19</xdr:col>
                    <xdr:colOff>257175</xdr:colOff>
                    <xdr:row>64</xdr:row>
                    <xdr:rowOff>171450</xdr:rowOff>
                  </to>
                </anchor>
              </controlPr>
            </control>
          </mc:Choice>
        </mc:AlternateContent>
        <mc:AlternateContent xmlns:mc="http://schemas.openxmlformats.org/markup-compatibility/2006">
          <mc:Choice Requires="x14">
            <control shapeId="3449" r:id="rId296" name="Check Box 377">
              <controlPr defaultSize="0" autoFill="0" autoLine="0" autoPict="0" altText="">
                <anchor>
                  <from>
                    <xdr:col>19</xdr:col>
                    <xdr:colOff>38100</xdr:colOff>
                    <xdr:row>65</xdr:row>
                    <xdr:rowOff>19050</xdr:rowOff>
                  </from>
                  <to>
                    <xdr:col>19</xdr:col>
                    <xdr:colOff>257175</xdr:colOff>
                    <xdr:row>65</xdr:row>
                    <xdr:rowOff>171450</xdr:rowOff>
                  </to>
                </anchor>
              </controlPr>
            </control>
          </mc:Choice>
        </mc:AlternateContent>
        <mc:AlternateContent xmlns:mc="http://schemas.openxmlformats.org/markup-compatibility/2006">
          <mc:Choice Requires="x14">
            <control shapeId="3450" r:id="rId297" name="Check Box 378">
              <controlPr defaultSize="0" autoFill="0" autoLine="0" autoPict="0" altText="">
                <anchor>
                  <from>
                    <xdr:col>18</xdr:col>
                    <xdr:colOff>38100</xdr:colOff>
                    <xdr:row>65</xdr:row>
                    <xdr:rowOff>19050</xdr:rowOff>
                  </from>
                  <to>
                    <xdr:col>18</xdr:col>
                    <xdr:colOff>257175</xdr:colOff>
                    <xdr:row>65</xdr:row>
                    <xdr:rowOff>171450</xdr:rowOff>
                  </to>
                </anchor>
              </controlPr>
            </control>
          </mc:Choice>
        </mc:AlternateContent>
        <mc:AlternateContent xmlns:mc="http://schemas.openxmlformats.org/markup-compatibility/2006">
          <mc:Choice Requires="x14">
            <control shapeId="3451" r:id="rId298" name="Check Box 379">
              <controlPr defaultSize="0" autoFill="0" autoLine="0" autoPict="0" altText="">
                <anchor>
                  <from>
                    <xdr:col>18</xdr:col>
                    <xdr:colOff>38100</xdr:colOff>
                    <xdr:row>66</xdr:row>
                    <xdr:rowOff>19050</xdr:rowOff>
                  </from>
                  <to>
                    <xdr:col>18</xdr:col>
                    <xdr:colOff>257175</xdr:colOff>
                    <xdr:row>66</xdr:row>
                    <xdr:rowOff>171450</xdr:rowOff>
                  </to>
                </anchor>
              </controlPr>
            </control>
          </mc:Choice>
        </mc:AlternateContent>
        <mc:AlternateContent xmlns:mc="http://schemas.openxmlformats.org/markup-compatibility/2006">
          <mc:Choice Requires="x14">
            <control shapeId="3452" r:id="rId299" name="Check Box 380">
              <controlPr defaultSize="0" autoFill="0" autoLine="0" autoPict="0" altText="">
                <anchor>
                  <from>
                    <xdr:col>19</xdr:col>
                    <xdr:colOff>38100</xdr:colOff>
                    <xdr:row>66</xdr:row>
                    <xdr:rowOff>19050</xdr:rowOff>
                  </from>
                  <to>
                    <xdr:col>19</xdr:col>
                    <xdr:colOff>257175</xdr:colOff>
                    <xdr:row>66</xdr:row>
                    <xdr:rowOff>171450</xdr:rowOff>
                  </to>
                </anchor>
              </controlPr>
            </control>
          </mc:Choice>
        </mc:AlternateContent>
        <mc:AlternateContent xmlns:mc="http://schemas.openxmlformats.org/markup-compatibility/2006">
          <mc:Choice Requires="x14">
            <control shapeId="3453" r:id="rId300" name="Check Box 381">
              <controlPr defaultSize="0" autoFill="0" autoLine="0" autoPict="0" altText="">
                <anchor>
                  <from>
                    <xdr:col>19</xdr:col>
                    <xdr:colOff>38100</xdr:colOff>
                    <xdr:row>67</xdr:row>
                    <xdr:rowOff>19050</xdr:rowOff>
                  </from>
                  <to>
                    <xdr:col>19</xdr:col>
                    <xdr:colOff>257175</xdr:colOff>
                    <xdr:row>67</xdr:row>
                    <xdr:rowOff>171450</xdr:rowOff>
                  </to>
                </anchor>
              </controlPr>
            </control>
          </mc:Choice>
        </mc:AlternateContent>
        <mc:AlternateContent xmlns:mc="http://schemas.openxmlformats.org/markup-compatibility/2006">
          <mc:Choice Requires="x14">
            <control shapeId="3454" r:id="rId301" name="Check Box 382">
              <controlPr defaultSize="0" autoFill="0" autoLine="0" autoPict="0" altText="">
                <anchor>
                  <from>
                    <xdr:col>18</xdr:col>
                    <xdr:colOff>38100</xdr:colOff>
                    <xdr:row>67</xdr:row>
                    <xdr:rowOff>19050</xdr:rowOff>
                  </from>
                  <to>
                    <xdr:col>18</xdr:col>
                    <xdr:colOff>257175</xdr:colOff>
                    <xdr:row>67</xdr:row>
                    <xdr:rowOff>171450</xdr:rowOff>
                  </to>
                </anchor>
              </controlPr>
            </control>
          </mc:Choice>
        </mc:AlternateContent>
        <mc:AlternateContent xmlns:mc="http://schemas.openxmlformats.org/markup-compatibility/2006">
          <mc:Choice Requires="x14">
            <control shapeId="3455" r:id="rId302" name="Check Box 383">
              <controlPr defaultSize="0" autoFill="0" autoLine="0" autoPict="0" altText="">
                <anchor>
                  <from>
                    <xdr:col>18</xdr:col>
                    <xdr:colOff>38100</xdr:colOff>
                    <xdr:row>68</xdr:row>
                    <xdr:rowOff>19050</xdr:rowOff>
                  </from>
                  <to>
                    <xdr:col>18</xdr:col>
                    <xdr:colOff>257175</xdr:colOff>
                    <xdr:row>68</xdr:row>
                    <xdr:rowOff>171450</xdr:rowOff>
                  </to>
                </anchor>
              </controlPr>
            </control>
          </mc:Choice>
        </mc:AlternateContent>
        <mc:AlternateContent xmlns:mc="http://schemas.openxmlformats.org/markup-compatibility/2006">
          <mc:Choice Requires="x14">
            <control shapeId="3456" r:id="rId303" name="Check Box 384">
              <controlPr defaultSize="0" autoFill="0" autoLine="0" autoPict="0" altText="">
                <anchor>
                  <from>
                    <xdr:col>19</xdr:col>
                    <xdr:colOff>38100</xdr:colOff>
                    <xdr:row>68</xdr:row>
                    <xdr:rowOff>19050</xdr:rowOff>
                  </from>
                  <to>
                    <xdr:col>19</xdr:col>
                    <xdr:colOff>257175</xdr:colOff>
                    <xdr:row>68</xdr:row>
                    <xdr:rowOff>171450</xdr:rowOff>
                  </to>
                </anchor>
              </controlPr>
            </control>
          </mc:Choice>
        </mc:AlternateContent>
        <mc:AlternateContent xmlns:mc="http://schemas.openxmlformats.org/markup-compatibility/2006">
          <mc:Choice Requires="x14">
            <control shapeId="3458" r:id="rId304" name="Check Box 386">
              <controlPr defaultSize="0" autoFill="0" autoLine="0" autoPict="0" altText="">
                <anchor>
                  <from>
                    <xdr:col>22</xdr:col>
                    <xdr:colOff>38100</xdr:colOff>
                    <xdr:row>44</xdr:row>
                    <xdr:rowOff>19050</xdr:rowOff>
                  </from>
                  <to>
                    <xdr:col>22</xdr:col>
                    <xdr:colOff>257175</xdr:colOff>
                    <xdr:row>44</xdr:row>
                    <xdr:rowOff>171450</xdr:rowOff>
                  </to>
                </anchor>
              </controlPr>
            </control>
          </mc:Choice>
        </mc:AlternateContent>
        <mc:AlternateContent xmlns:mc="http://schemas.openxmlformats.org/markup-compatibility/2006">
          <mc:Choice Requires="x14">
            <control shapeId="3459" r:id="rId305" name="Check Box 387">
              <controlPr defaultSize="0" autoFill="0" autoLine="0" autoPict="0" altText="">
                <anchor>
                  <from>
                    <xdr:col>23</xdr:col>
                    <xdr:colOff>38100</xdr:colOff>
                    <xdr:row>44</xdr:row>
                    <xdr:rowOff>19050</xdr:rowOff>
                  </from>
                  <to>
                    <xdr:col>23</xdr:col>
                    <xdr:colOff>257175</xdr:colOff>
                    <xdr:row>44</xdr:row>
                    <xdr:rowOff>171450</xdr:rowOff>
                  </to>
                </anchor>
              </controlPr>
            </control>
          </mc:Choice>
        </mc:AlternateContent>
        <mc:AlternateContent xmlns:mc="http://schemas.openxmlformats.org/markup-compatibility/2006">
          <mc:Choice Requires="x14">
            <control shapeId="3460" r:id="rId306" name="Check Box 388">
              <controlPr defaultSize="0" autoFill="0" autoLine="0" autoPict="0" altText="">
                <anchor>
                  <from>
                    <xdr:col>22</xdr:col>
                    <xdr:colOff>38100</xdr:colOff>
                    <xdr:row>45</xdr:row>
                    <xdr:rowOff>19050</xdr:rowOff>
                  </from>
                  <to>
                    <xdr:col>22</xdr:col>
                    <xdr:colOff>257175</xdr:colOff>
                    <xdr:row>45</xdr:row>
                    <xdr:rowOff>171450</xdr:rowOff>
                  </to>
                </anchor>
              </controlPr>
            </control>
          </mc:Choice>
        </mc:AlternateContent>
        <mc:AlternateContent xmlns:mc="http://schemas.openxmlformats.org/markup-compatibility/2006">
          <mc:Choice Requires="x14">
            <control shapeId="3462" r:id="rId307" name="Check Box 390">
              <controlPr defaultSize="0" autoFill="0" autoLine="0" autoPict="0" altText="">
                <anchor>
                  <from>
                    <xdr:col>23</xdr:col>
                    <xdr:colOff>38100</xdr:colOff>
                    <xdr:row>45</xdr:row>
                    <xdr:rowOff>19050</xdr:rowOff>
                  </from>
                  <to>
                    <xdr:col>23</xdr:col>
                    <xdr:colOff>257175</xdr:colOff>
                    <xdr:row>45</xdr:row>
                    <xdr:rowOff>171450</xdr:rowOff>
                  </to>
                </anchor>
              </controlPr>
            </control>
          </mc:Choice>
        </mc:AlternateContent>
        <mc:AlternateContent xmlns:mc="http://schemas.openxmlformats.org/markup-compatibility/2006">
          <mc:Choice Requires="x14">
            <control shapeId="3463" r:id="rId308" name="Check Box 391">
              <controlPr defaultSize="0" autoFill="0" autoLine="0" autoPict="0" altText="">
                <anchor>
                  <from>
                    <xdr:col>22</xdr:col>
                    <xdr:colOff>38100</xdr:colOff>
                    <xdr:row>46</xdr:row>
                    <xdr:rowOff>19050</xdr:rowOff>
                  </from>
                  <to>
                    <xdr:col>22</xdr:col>
                    <xdr:colOff>257175</xdr:colOff>
                    <xdr:row>46</xdr:row>
                    <xdr:rowOff>171450</xdr:rowOff>
                  </to>
                </anchor>
              </controlPr>
            </control>
          </mc:Choice>
        </mc:AlternateContent>
        <mc:AlternateContent xmlns:mc="http://schemas.openxmlformats.org/markup-compatibility/2006">
          <mc:Choice Requires="x14">
            <control shapeId="3464" r:id="rId309" name="Check Box 392">
              <controlPr defaultSize="0" autoFill="0" autoLine="0" autoPict="0" altText="">
                <anchor>
                  <from>
                    <xdr:col>23</xdr:col>
                    <xdr:colOff>38100</xdr:colOff>
                    <xdr:row>46</xdr:row>
                    <xdr:rowOff>19050</xdr:rowOff>
                  </from>
                  <to>
                    <xdr:col>23</xdr:col>
                    <xdr:colOff>257175</xdr:colOff>
                    <xdr:row>46</xdr:row>
                    <xdr:rowOff>171450</xdr:rowOff>
                  </to>
                </anchor>
              </controlPr>
            </control>
          </mc:Choice>
        </mc:AlternateContent>
        <mc:AlternateContent xmlns:mc="http://schemas.openxmlformats.org/markup-compatibility/2006">
          <mc:Choice Requires="x14">
            <control shapeId="3465" r:id="rId310" name="Check Box 393">
              <controlPr defaultSize="0" autoFill="0" autoLine="0" autoPict="0" altText="">
                <anchor>
                  <from>
                    <xdr:col>22</xdr:col>
                    <xdr:colOff>38100</xdr:colOff>
                    <xdr:row>47</xdr:row>
                    <xdr:rowOff>19050</xdr:rowOff>
                  </from>
                  <to>
                    <xdr:col>22</xdr:col>
                    <xdr:colOff>257175</xdr:colOff>
                    <xdr:row>47</xdr:row>
                    <xdr:rowOff>171450</xdr:rowOff>
                  </to>
                </anchor>
              </controlPr>
            </control>
          </mc:Choice>
        </mc:AlternateContent>
        <mc:AlternateContent xmlns:mc="http://schemas.openxmlformats.org/markup-compatibility/2006">
          <mc:Choice Requires="x14">
            <control shapeId="3467" r:id="rId311" name="Check Box 395">
              <controlPr defaultSize="0" autoFill="0" autoLine="0" autoPict="0" altText="">
                <anchor>
                  <from>
                    <xdr:col>23</xdr:col>
                    <xdr:colOff>38100</xdr:colOff>
                    <xdr:row>47</xdr:row>
                    <xdr:rowOff>19050</xdr:rowOff>
                  </from>
                  <to>
                    <xdr:col>23</xdr:col>
                    <xdr:colOff>257175</xdr:colOff>
                    <xdr:row>47</xdr:row>
                    <xdr:rowOff>171450</xdr:rowOff>
                  </to>
                </anchor>
              </controlPr>
            </control>
          </mc:Choice>
        </mc:AlternateContent>
        <mc:AlternateContent xmlns:mc="http://schemas.openxmlformats.org/markup-compatibility/2006">
          <mc:Choice Requires="x14">
            <control shapeId="3468" r:id="rId312" name="Check Box 396">
              <controlPr defaultSize="0" autoFill="0" autoLine="0" autoPict="0" altText="">
                <anchor>
                  <from>
                    <xdr:col>22</xdr:col>
                    <xdr:colOff>38100</xdr:colOff>
                    <xdr:row>48</xdr:row>
                    <xdr:rowOff>19050</xdr:rowOff>
                  </from>
                  <to>
                    <xdr:col>22</xdr:col>
                    <xdr:colOff>257175</xdr:colOff>
                    <xdr:row>48</xdr:row>
                    <xdr:rowOff>171450</xdr:rowOff>
                  </to>
                </anchor>
              </controlPr>
            </control>
          </mc:Choice>
        </mc:AlternateContent>
        <mc:AlternateContent xmlns:mc="http://schemas.openxmlformats.org/markup-compatibility/2006">
          <mc:Choice Requires="x14">
            <control shapeId="3469" r:id="rId313" name="Check Box 397">
              <controlPr defaultSize="0" autoFill="0" autoLine="0" autoPict="0" altText="">
                <anchor>
                  <from>
                    <xdr:col>23</xdr:col>
                    <xdr:colOff>38100</xdr:colOff>
                    <xdr:row>48</xdr:row>
                    <xdr:rowOff>19050</xdr:rowOff>
                  </from>
                  <to>
                    <xdr:col>23</xdr:col>
                    <xdr:colOff>257175</xdr:colOff>
                    <xdr:row>48</xdr:row>
                    <xdr:rowOff>171450</xdr:rowOff>
                  </to>
                </anchor>
              </controlPr>
            </control>
          </mc:Choice>
        </mc:AlternateContent>
        <mc:AlternateContent xmlns:mc="http://schemas.openxmlformats.org/markup-compatibility/2006">
          <mc:Choice Requires="x14">
            <control shapeId="3470" r:id="rId314" name="Check Box 398">
              <controlPr defaultSize="0" autoFill="0" autoLine="0" autoPict="0" altText="">
                <anchor>
                  <from>
                    <xdr:col>22</xdr:col>
                    <xdr:colOff>38100</xdr:colOff>
                    <xdr:row>49</xdr:row>
                    <xdr:rowOff>19050</xdr:rowOff>
                  </from>
                  <to>
                    <xdr:col>22</xdr:col>
                    <xdr:colOff>257175</xdr:colOff>
                    <xdr:row>49</xdr:row>
                    <xdr:rowOff>171450</xdr:rowOff>
                  </to>
                </anchor>
              </controlPr>
            </control>
          </mc:Choice>
        </mc:AlternateContent>
        <mc:AlternateContent xmlns:mc="http://schemas.openxmlformats.org/markup-compatibility/2006">
          <mc:Choice Requires="x14">
            <control shapeId="3471" r:id="rId315" name="Check Box 399">
              <controlPr defaultSize="0" autoFill="0" autoLine="0" autoPict="0" altText="">
                <anchor>
                  <from>
                    <xdr:col>23</xdr:col>
                    <xdr:colOff>38100</xdr:colOff>
                    <xdr:row>49</xdr:row>
                    <xdr:rowOff>19050</xdr:rowOff>
                  </from>
                  <to>
                    <xdr:col>23</xdr:col>
                    <xdr:colOff>257175</xdr:colOff>
                    <xdr:row>49</xdr:row>
                    <xdr:rowOff>171450</xdr:rowOff>
                  </to>
                </anchor>
              </controlPr>
            </control>
          </mc:Choice>
        </mc:AlternateContent>
        <mc:AlternateContent xmlns:mc="http://schemas.openxmlformats.org/markup-compatibility/2006">
          <mc:Choice Requires="x14">
            <control shapeId="3472" r:id="rId316" name="Check Box 400">
              <controlPr defaultSize="0" autoFill="0" autoLine="0" autoPict="0" altText="">
                <anchor>
                  <from>
                    <xdr:col>22</xdr:col>
                    <xdr:colOff>38100</xdr:colOff>
                    <xdr:row>50</xdr:row>
                    <xdr:rowOff>19050</xdr:rowOff>
                  </from>
                  <to>
                    <xdr:col>22</xdr:col>
                    <xdr:colOff>257175</xdr:colOff>
                    <xdr:row>50</xdr:row>
                    <xdr:rowOff>171450</xdr:rowOff>
                  </to>
                </anchor>
              </controlPr>
            </control>
          </mc:Choice>
        </mc:AlternateContent>
        <mc:AlternateContent xmlns:mc="http://schemas.openxmlformats.org/markup-compatibility/2006">
          <mc:Choice Requires="x14">
            <control shapeId="3473" r:id="rId317" name="Check Box 401">
              <controlPr defaultSize="0" autoFill="0" autoLine="0" autoPict="0" altText="">
                <anchor>
                  <from>
                    <xdr:col>23</xdr:col>
                    <xdr:colOff>38100</xdr:colOff>
                    <xdr:row>50</xdr:row>
                    <xdr:rowOff>19050</xdr:rowOff>
                  </from>
                  <to>
                    <xdr:col>23</xdr:col>
                    <xdr:colOff>257175</xdr:colOff>
                    <xdr:row>50</xdr:row>
                    <xdr:rowOff>171450</xdr:rowOff>
                  </to>
                </anchor>
              </controlPr>
            </control>
          </mc:Choice>
        </mc:AlternateContent>
        <mc:AlternateContent xmlns:mc="http://schemas.openxmlformats.org/markup-compatibility/2006">
          <mc:Choice Requires="x14">
            <control shapeId="3474" r:id="rId318" name="Check Box 402">
              <controlPr defaultSize="0" autoFill="0" autoLine="0" autoPict="0" altText="">
                <anchor>
                  <from>
                    <xdr:col>22</xdr:col>
                    <xdr:colOff>38100</xdr:colOff>
                    <xdr:row>51</xdr:row>
                    <xdr:rowOff>19050</xdr:rowOff>
                  </from>
                  <to>
                    <xdr:col>22</xdr:col>
                    <xdr:colOff>257175</xdr:colOff>
                    <xdr:row>51</xdr:row>
                    <xdr:rowOff>171450</xdr:rowOff>
                  </to>
                </anchor>
              </controlPr>
            </control>
          </mc:Choice>
        </mc:AlternateContent>
        <mc:AlternateContent xmlns:mc="http://schemas.openxmlformats.org/markup-compatibility/2006">
          <mc:Choice Requires="x14">
            <control shapeId="3475" r:id="rId319" name="Check Box 403">
              <controlPr defaultSize="0" autoFill="0" autoLine="0" autoPict="0" altText="">
                <anchor>
                  <from>
                    <xdr:col>23</xdr:col>
                    <xdr:colOff>38100</xdr:colOff>
                    <xdr:row>51</xdr:row>
                    <xdr:rowOff>19050</xdr:rowOff>
                  </from>
                  <to>
                    <xdr:col>23</xdr:col>
                    <xdr:colOff>257175</xdr:colOff>
                    <xdr:row>51</xdr:row>
                    <xdr:rowOff>171450</xdr:rowOff>
                  </to>
                </anchor>
              </controlPr>
            </control>
          </mc:Choice>
        </mc:AlternateContent>
        <mc:AlternateContent xmlns:mc="http://schemas.openxmlformats.org/markup-compatibility/2006">
          <mc:Choice Requires="x14">
            <control shapeId="3476" r:id="rId320" name="Check Box 404">
              <controlPr defaultSize="0" autoFill="0" autoLine="0" autoPict="0" altText="">
                <anchor>
                  <from>
                    <xdr:col>22</xdr:col>
                    <xdr:colOff>38100</xdr:colOff>
                    <xdr:row>52</xdr:row>
                    <xdr:rowOff>19050</xdr:rowOff>
                  </from>
                  <to>
                    <xdr:col>22</xdr:col>
                    <xdr:colOff>257175</xdr:colOff>
                    <xdr:row>52</xdr:row>
                    <xdr:rowOff>171450</xdr:rowOff>
                  </to>
                </anchor>
              </controlPr>
            </control>
          </mc:Choice>
        </mc:AlternateContent>
        <mc:AlternateContent xmlns:mc="http://schemas.openxmlformats.org/markup-compatibility/2006">
          <mc:Choice Requires="x14">
            <control shapeId="3478" r:id="rId321" name="Check Box 406">
              <controlPr defaultSize="0" autoFill="0" autoLine="0" autoPict="0" altText="">
                <anchor>
                  <from>
                    <xdr:col>23</xdr:col>
                    <xdr:colOff>38100</xdr:colOff>
                    <xdr:row>52</xdr:row>
                    <xdr:rowOff>19050</xdr:rowOff>
                  </from>
                  <to>
                    <xdr:col>23</xdr:col>
                    <xdr:colOff>257175</xdr:colOff>
                    <xdr:row>52</xdr:row>
                    <xdr:rowOff>171450</xdr:rowOff>
                  </to>
                </anchor>
              </controlPr>
            </control>
          </mc:Choice>
        </mc:AlternateContent>
        <mc:AlternateContent xmlns:mc="http://schemas.openxmlformats.org/markup-compatibility/2006">
          <mc:Choice Requires="x14">
            <control shapeId="3479" r:id="rId322" name="Check Box 407">
              <controlPr defaultSize="0" autoFill="0" autoLine="0" autoPict="0" altText="">
                <anchor>
                  <from>
                    <xdr:col>22</xdr:col>
                    <xdr:colOff>38100</xdr:colOff>
                    <xdr:row>53</xdr:row>
                    <xdr:rowOff>19050</xdr:rowOff>
                  </from>
                  <to>
                    <xdr:col>22</xdr:col>
                    <xdr:colOff>257175</xdr:colOff>
                    <xdr:row>53</xdr:row>
                    <xdr:rowOff>171450</xdr:rowOff>
                  </to>
                </anchor>
              </controlPr>
            </control>
          </mc:Choice>
        </mc:AlternateContent>
        <mc:AlternateContent xmlns:mc="http://schemas.openxmlformats.org/markup-compatibility/2006">
          <mc:Choice Requires="x14">
            <control shapeId="3481" r:id="rId323" name="Check Box 409">
              <controlPr defaultSize="0" autoFill="0" autoLine="0" autoPict="0" altText="">
                <anchor>
                  <from>
                    <xdr:col>23</xdr:col>
                    <xdr:colOff>38100</xdr:colOff>
                    <xdr:row>53</xdr:row>
                    <xdr:rowOff>19050</xdr:rowOff>
                  </from>
                  <to>
                    <xdr:col>23</xdr:col>
                    <xdr:colOff>257175</xdr:colOff>
                    <xdr:row>53</xdr:row>
                    <xdr:rowOff>171450</xdr:rowOff>
                  </to>
                </anchor>
              </controlPr>
            </control>
          </mc:Choice>
        </mc:AlternateContent>
        <mc:AlternateContent xmlns:mc="http://schemas.openxmlformats.org/markup-compatibility/2006">
          <mc:Choice Requires="x14">
            <control shapeId="3482" r:id="rId324" name="Check Box 410">
              <controlPr defaultSize="0" autoFill="0" autoLine="0" autoPict="0" altText="">
                <anchor>
                  <from>
                    <xdr:col>22</xdr:col>
                    <xdr:colOff>38100</xdr:colOff>
                    <xdr:row>54</xdr:row>
                    <xdr:rowOff>19050</xdr:rowOff>
                  </from>
                  <to>
                    <xdr:col>22</xdr:col>
                    <xdr:colOff>257175</xdr:colOff>
                    <xdr:row>54</xdr:row>
                    <xdr:rowOff>171450</xdr:rowOff>
                  </to>
                </anchor>
              </controlPr>
            </control>
          </mc:Choice>
        </mc:AlternateContent>
        <mc:AlternateContent xmlns:mc="http://schemas.openxmlformats.org/markup-compatibility/2006">
          <mc:Choice Requires="x14">
            <control shapeId="3483" r:id="rId325" name="Check Box 411">
              <controlPr defaultSize="0" autoFill="0" autoLine="0" autoPict="0" altText="">
                <anchor>
                  <from>
                    <xdr:col>23</xdr:col>
                    <xdr:colOff>38100</xdr:colOff>
                    <xdr:row>54</xdr:row>
                    <xdr:rowOff>19050</xdr:rowOff>
                  </from>
                  <to>
                    <xdr:col>23</xdr:col>
                    <xdr:colOff>257175</xdr:colOff>
                    <xdr:row>54</xdr:row>
                    <xdr:rowOff>171450</xdr:rowOff>
                  </to>
                </anchor>
              </controlPr>
            </control>
          </mc:Choice>
        </mc:AlternateContent>
        <mc:AlternateContent xmlns:mc="http://schemas.openxmlformats.org/markup-compatibility/2006">
          <mc:Choice Requires="x14">
            <control shapeId="3484" r:id="rId326" name="Check Box 412">
              <controlPr defaultSize="0" autoFill="0" autoLine="0" autoPict="0" altText="">
                <anchor>
                  <from>
                    <xdr:col>22</xdr:col>
                    <xdr:colOff>38100</xdr:colOff>
                    <xdr:row>55</xdr:row>
                    <xdr:rowOff>19050</xdr:rowOff>
                  </from>
                  <to>
                    <xdr:col>22</xdr:col>
                    <xdr:colOff>257175</xdr:colOff>
                    <xdr:row>55</xdr:row>
                    <xdr:rowOff>171450</xdr:rowOff>
                  </to>
                </anchor>
              </controlPr>
            </control>
          </mc:Choice>
        </mc:AlternateContent>
        <mc:AlternateContent xmlns:mc="http://schemas.openxmlformats.org/markup-compatibility/2006">
          <mc:Choice Requires="x14">
            <control shapeId="3486" r:id="rId327" name="Check Box 414">
              <controlPr defaultSize="0" autoFill="0" autoLine="0" autoPict="0" altText="">
                <anchor>
                  <from>
                    <xdr:col>23</xdr:col>
                    <xdr:colOff>38100</xdr:colOff>
                    <xdr:row>55</xdr:row>
                    <xdr:rowOff>19050</xdr:rowOff>
                  </from>
                  <to>
                    <xdr:col>23</xdr:col>
                    <xdr:colOff>257175</xdr:colOff>
                    <xdr:row>55</xdr:row>
                    <xdr:rowOff>171450</xdr:rowOff>
                  </to>
                </anchor>
              </controlPr>
            </control>
          </mc:Choice>
        </mc:AlternateContent>
        <mc:AlternateContent xmlns:mc="http://schemas.openxmlformats.org/markup-compatibility/2006">
          <mc:Choice Requires="x14">
            <control shapeId="3487" r:id="rId328" name="Check Box 415">
              <controlPr defaultSize="0" autoFill="0" autoLine="0" autoPict="0" altText="">
                <anchor>
                  <from>
                    <xdr:col>22</xdr:col>
                    <xdr:colOff>38100</xdr:colOff>
                    <xdr:row>56</xdr:row>
                    <xdr:rowOff>19050</xdr:rowOff>
                  </from>
                  <to>
                    <xdr:col>22</xdr:col>
                    <xdr:colOff>257175</xdr:colOff>
                    <xdr:row>56</xdr:row>
                    <xdr:rowOff>171450</xdr:rowOff>
                  </to>
                </anchor>
              </controlPr>
            </control>
          </mc:Choice>
        </mc:AlternateContent>
        <mc:AlternateContent xmlns:mc="http://schemas.openxmlformats.org/markup-compatibility/2006">
          <mc:Choice Requires="x14">
            <control shapeId="3488" r:id="rId329" name="Check Box 416">
              <controlPr defaultSize="0" autoFill="0" autoLine="0" autoPict="0" altText="">
                <anchor>
                  <from>
                    <xdr:col>23</xdr:col>
                    <xdr:colOff>38100</xdr:colOff>
                    <xdr:row>56</xdr:row>
                    <xdr:rowOff>19050</xdr:rowOff>
                  </from>
                  <to>
                    <xdr:col>23</xdr:col>
                    <xdr:colOff>257175</xdr:colOff>
                    <xdr:row>56</xdr:row>
                    <xdr:rowOff>171450</xdr:rowOff>
                  </to>
                </anchor>
              </controlPr>
            </control>
          </mc:Choice>
        </mc:AlternateContent>
        <mc:AlternateContent xmlns:mc="http://schemas.openxmlformats.org/markup-compatibility/2006">
          <mc:Choice Requires="x14">
            <control shapeId="3489" r:id="rId330" name="Check Box 417">
              <controlPr defaultSize="0" autoFill="0" autoLine="0" autoPict="0" altText="">
                <anchor>
                  <from>
                    <xdr:col>22</xdr:col>
                    <xdr:colOff>38100</xdr:colOff>
                    <xdr:row>57</xdr:row>
                    <xdr:rowOff>19050</xdr:rowOff>
                  </from>
                  <to>
                    <xdr:col>22</xdr:col>
                    <xdr:colOff>257175</xdr:colOff>
                    <xdr:row>57</xdr:row>
                    <xdr:rowOff>171450</xdr:rowOff>
                  </to>
                </anchor>
              </controlPr>
            </control>
          </mc:Choice>
        </mc:AlternateContent>
        <mc:AlternateContent xmlns:mc="http://schemas.openxmlformats.org/markup-compatibility/2006">
          <mc:Choice Requires="x14">
            <control shapeId="3491" r:id="rId331" name="Check Box 419">
              <controlPr defaultSize="0" autoFill="0" autoLine="0" autoPict="0" altText="">
                <anchor>
                  <from>
                    <xdr:col>23</xdr:col>
                    <xdr:colOff>38100</xdr:colOff>
                    <xdr:row>57</xdr:row>
                    <xdr:rowOff>19050</xdr:rowOff>
                  </from>
                  <to>
                    <xdr:col>23</xdr:col>
                    <xdr:colOff>257175</xdr:colOff>
                    <xdr:row>57</xdr:row>
                    <xdr:rowOff>171450</xdr:rowOff>
                  </to>
                </anchor>
              </controlPr>
            </control>
          </mc:Choice>
        </mc:AlternateContent>
        <mc:AlternateContent xmlns:mc="http://schemas.openxmlformats.org/markup-compatibility/2006">
          <mc:Choice Requires="x14">
            <control shapeId="3493" r:id="rId332" name="Check Box 421">
              <controlPr defaultSize="0" autoFill="0" autoLine="0" autoPict="0" altText="">
                <anchor>
                  <from>
                    <xdr:col>22</xdr:col>
                    <xdr:colOff>38100</xdr:colOff>
                    <xdr:row>58</xdr:row>
                    <xdr:rowOff>19050</xdr:rowOff>
                  </from>
                  <to>
                    <xdr:col>22</xdr:col>
                    <xdr:colOff>257175</xdr:colOff>
                    <xdr:row>58</xdr:row>
                    <xdr:rowOff>171450</xdr:rowOff>
                  </to>
                </anchor>
              </controlPr>
            </control>
          </mc:Choice>
        </mc:AlternateContent>
        <mc:AlternateContent xmlns:mc="http://schemas.openxmlformats.org/markup-compatibility/2006">
          <mc:Choice Requires="x14">
            <control shapeId="3495" r:id="rId333" name="Check Box 423">
              <controlPr defaultSize="0" autoFill="0" autoLine="0" autoPict="0" altText="">
                <anchor>
                  <from>
                    <xdr:col>23</xdr:col>
                    <xdr:colOff>38100</xdr:colOff>
                    <xdr:row>58</xdr:row>
                    <xdr:rowOff>19050</xdr:rowOff>
                  </from>
                  <to>
                    <xdr:col>23</xdr:col>
                    <xdr:colOff>257175</xdr:colOff>
                    <xdr:row>58</xdr:row>
                    <xdr:rowOff>171450</xdr:rowOff>
                  </to>
                </anchor>
              </controlPr>
            </control>
          </mc:Choice>
        </mc:AlternateContent>
        <mc:AlternateContent xmlns:mc="http://schemas.openxmlformats.org/markup-compatibility/2006">
          <mc:Choice Requires="x14">
            <control shapeId="3496" r:id="rId334" name="Check Box 424">
              <controlPr defaultSize="0" autoFill="0" autoLine="0" autoPict="0" altText="">
                <anchor>
                  <from>
                    <xdr:col>22</xdr:col>
                    <xdr:colOff>38100</xdr:colOff>
                    <xdr:row>59</xdr:row>
                    <xdr:rowOff>19050</xdr:rowOff>
                  </from>
                  <to>
                    <xdr:col>22</xdr:col>
                    <xdr:colOff>257175</xdr:colOff>
                    <xdr:row>59</xdr:row>
                    <xdr:rowOff>171450</xdr:rowOff>
                  </to>
                </anchor>
              </controlPr>
            </control>
          </mc:Choice>
        </mc:AlternateContent>
        <mc:AlternateContent xmlns:mc="http://schemas.openxmlformats.org/markup-compatibility/2006">
          <mc:Choice Requires="x14">
            <control shapeId="3498" r:id="rId335" name="Check Box 426">
              <controlPr defaultSize="0" autoFill="0" autoLine="0" autoPict="0" altText="">
                <anchor>
                  <from>
                    <xdr:col>23</xdr:col>
                    <xdr:colOff>38100</xdr:colOff>
                    <xdr:row>59</xdr:row>
                    <xdr:rowOff>19050</xdr:rowOff>
                  </from>
                  <to>
                    <xdr:col>23</xdr:col>
                    <xdr:colOff>257175</xdr:colOff>
                    <xdr:row>59</xdr:row>
                    <xdr:rowOff>171450</xdr:rowOff>
                  </to>
                </anchor>
              </controlPr>
            </control>
          </mc:Choice>
        </mc:AlternateContent>
        <mc:AlternateContent xmlns:mc="http://schemas.openxmlformats.org/markup-compatibility/2006">
          <mc:Choice Requires="x14">
            <control shapeId="3500" r:id="rId336" name="Check Box 428">
              <controlPr defaultSize="0" autoFill="0" autoLine="0" autoPict="0" altText="">
                <anchor>
                  <from>
                    <xdr:col>22</xdr:col>
                    <xdr:colOff>38100</xdr:colOff>
                    <xdr:row>60</xdr:row>
                    <xdr:rowOff>19050</xdr:rowOff>
                  </from>
                  <to>
                    <xdr:col>22</xdr:col>
                    <xdr:colOff>257175</xdr:colOff>
                    <xdr:row>60</xdr:row>
                    <xdr:rowOff>171450</xdr:rowOff>
                  </to>
                </anchor>
              </controlPr>
            </control>
          </mc:Choice>
        </mc:AlternateContent>
        <mc:AlternateContent xmlns:mc="http://schemas.openxmlformats.org/markup-compatibility/2006">
          <mc:Choice Requires="x14">
            <control shapeId="3501" r:id="rId337" name="Check Box 429">
              <controlPr defaultSize="0" autoFill="0" autoLine="0" autoPict="0" altText="">
                <anchor>
                  <from>
                    <xdr:col>23</xdr:col>
                    <xdr:colOff>38100</xdr:colOff>
                    <xdr:row>60</xdr:row>
                    <xdr:rowOff>19050</xdr:rowOff>
                  </from>
                  <to>
                    <xdr:col>23</xdr:col>
                    <xdr:colOff>257175</xdr:colOff>
                    <xdr:row>60</xdr:row>
                    <xdr:rowOff>171450</xdr:rowOff>
                  </to>
                </anchor>
              </controlPr>
            </control>
          </mc:Choice>
        </mc:AlternateContent>
        <mc:AlternateContent xmlns:mc="http://schemas.openxmlformats.org/markup-compatibility/2006">
          <mc:Choice Requires="x14">
            <control shapeId="3502" r:id="rId338" name="Check Box 430">
              <controlPr defaultSize="0" autoFill="0" autoLine="0" autoPict="0" altText="">
                <anchor>
                  <from>
                    <xdr:col>22</xdr:col>
                    <xdr:colOff>38100</xdr:colOff>
                    <xdr:row>61</xdr:row>
                    <xdr:rowOff>19050</xdr:rowOff>
                  </from>
                  <to>
                    <xdr:col>22</xdr:col>
                    <xdr:colOff>257175</xdr:colOff>
                    <xdr:row>61</xdr:row>
                    <xdr:rowOff>171450</xdr:rowOff>
                  </to>
                </anchor>
              </controlPr>
            </control>
          </mc:Choice>
        </mc:AlternateContent>
        <mc:AlternateContent xmlns:mc="http://schemas.openxmlformats.org/markup-compatibility/2006">
          <mc:Choice Requires="x14">
            <control shapeId="3504" r:id="rId339" name="Check Box 432">
              <controlPr defaultSize="0" autoFill="0" autoLine="0" autoPict="0" altText="">
                <anchor>
                  <from>
                    <xdr:col>23</xdr:col>
                    <xdr:colOff>38100</xdr:colOff>
                    <xdr:row>61</xdr:row>
                    <xdr:rowOff>19050</xdr:rowOff>
                  </from>
                  <to>
                    <xdr:col>23</xdr:col>
                    <xdr:colOff>257175</xdr:colOff>
                    <xdr:row>61</xdr:row>
                    <xdr:rowOff>171450</xdr:rowOff>
                  </to>
                </anchor>
              </controlPr>
            </control>
          </mc:Choice>
        </mc:AlternateContent>
        <mc:AlternateContent xmlns:mc="http://schemas.openxmlformats.org/markup-compatibility/2006">
          <mc:Choice Requires="x14">
            <control shapeId="3505" r:id="rId340" name="Check Box 433">
              <controlPr defaultSize="0" autoFill="0" autoLine="0" autoPict="0" altText="">
                <anchor>
                  <from>
                    <xdr:col>22</xdr:col>
                    <xdr:colOff>38100</xdr:colOff>
                    <xdr:row>62</xdr:row>
                    <xdr:rowOff>19050</xdr:rowOff>
                  </from>
                  <to>
                    <xdr:col>22</xdr:col>
                    <xdr:colOff>257175</xdr:colOff>
                    <xdr:row>62</xdr:row>
                    <xdr:rowOff>171450</xdr:rowOff>
                  </to>
                </anchor>
              </controlPr>
            </control>
          </mc:Choice>
        </mc:AlternateContent>
        <mc:AlternateContent xmlns:mc="http://schemas.openxmlformats.org/markup-compatibility/2006">
          <mc:Choice Requires="x14">
            <control shapeId="3507" r:id="rId341" name="Check Box 435">
              <controlPr defaultSize="0" autoFill="0" autoLine="0" autoPict="0" altText="">
                <anchor>
                  <from>
                    <xdr:col>23</xdr:col>
                    <xdr:colOff>38100</xdr:colOff>
                    <xdr:row>62</xdr:row>
                    <xdr:rowOff>19050</xdr:rowOff>
                  </from>
                  <to>
                    <xdr:col>23</xdr:col>
                    <xdr:colOff>257175</xdr:colOff>
                    <xdr:row>62</xdr:row>
                    <xdr:rowOff>171450</xdr:rowOff>
                  </to>
                </anchor>
              </controlPr>
            </control>
          </mc:Choice>
        </mc:AlternateContent>
        <mc:AlternateContent xmlns:mc="http://schemas.openxmlformats.org/markup-compatibility/2006">
          <mc:Choice Requires="x14">
            <control shapeId="3508" r:id="rId342" name="Check Box 436">
              <controlPr defaultSize="0" autoFill="0" autoLine="0" autoPict="0" altText="">
                <anchor>
                  <from>
                    <xdr:col>22</xdr:col>
                    <xdr:colOff>38100</xdr:colOff>
                    <xdr:row>63</xdr:row>
                    <xdr:rowOff>19050</xdr:rowOff>
                  </from>
                  <to>
                    <xdr:col>22</xdr:col>
                    <xdr:colOff>257175</xdr:colOff>
                    <xdr:row>63</xdr:row>
                    <xdr:rowOff>171450</xdr:rowOff>
                  </to>
                </anchor>
              </controlPr>
            </control>
          </mc:Choice>
        </mc:AlternateContent>
        <mc:AlternateContent xmlns:mc="http://schemas.openxmlformats.org/markup-compatibility/2006">
          <mc:Choice Requires="x14">
            <control shapeId="3509" r:id="rId343" name="Check Box 437">
              <controlPr defaultSize="0" autoFill="0" autoLine="0" autoPict="0" altText="">
                <anchor>
                  <from>
                    <xdr:col>23</xdr:col>
                    <xdr:colOff>38100</xdr:colOff>
                    <xdr:row>63</xdr:row>
                    <xdr:rowOff>19050</xdr:rowOff>
                  </from>
                  <to>
                    <xdr:col>23</xdr:col>
                    <xdr:colOff>257175</xdr:colOff>
                    <xdr:row>63</xdr:row>
                    <xdr:rowOff>171450</xdr:rowOff>
                  </to>
                </anchor>
              </controlPr>
            </control>
          </mc:Choice>
        </mc:AlternateContent>
        <mc:AlternateContent xmlns:mc="http://schemas.openxmlformats.org/markup-compatibility/2006">
          <mc:Choice Requires="x14">
            <control shapeId="3510" r:id="rId344" name="Check Box 438">
              <controlPr defaultSize="0" autoFill="0" autoLine="0" autoPict="0" altText="">
                <anchor>
                  <from>
                    <xdr:col>22</xdr:col>
                    <xdr:colOff>38100</xdr:colOff>
                    <xdr:row>64</xdr:row>
                    <xdr:rowOff>19050</xdr:rowOff>
                  </from>
                  <to>
                    <xdr:col>22</xdr:col>
                    <xdr:colOff>257175</xdr:colOff>
                    <xdr:row>64</xdr:row>
                    <xdr:rowOff>171450</xdr:rowOff>
                  </to>
                </anchor>
              </controlPr>
            </control>
          </mc:Choice>
        </mc:AlternateContent>
        <mc:AlternateContent xmlns:mc="http://schemas.openxmlformats.org/markup-compatibility/2006">
          <mc:Choice Requires="x14">
            <control shapeId="3511" r:id="rId345" name="Check Box 439">
              <controlPr defaultSize="0" autoFill="0" autoLine="0" autoPict="0" altText="">
                <anchor>
                  <from>
                    <xdr:col>23</xdr:col>
                    <xdr:colOff>38100</xdr:colOff>
                    <xdr:row>64</xdr:row>
                    <xdr:rowOff>19050</xdr:rowOff>
                  </from>
                  <to>
                    <xdr:col>23</xdr:col>
                    <xdr:colOff>257175</xdr:colOff>
                    <xdr:row>64</xdr:row>
                    <xdr:rowOff>171450</xdr:rowOff>
                  </to>
                </anchor>
              </controlPr>
            </control>
          </mc:Choice>
        </mc:AlternateContent>
        <mc:AlternateContent xmlns:mc="http://schemas.openxmlformats.org/markup-compatibility/2006">
          <mc:Choice Requires="x14">
            <control shapeId="3512" r:id="rId346" name="Check Box 440">
              <controlPr defaultSize="0" autoFill="0" autoLine="0" autoPict="0" altText="">
                <anchor>
                  <from>
                    <xdr:col>22</xdr:col>
                    <xdr:colOff>38100</xdr:colOff>
                    <xdr:row>65</xdr:row>
                    <xdr:rowOff>19050</xdr:rowOff>
                  </from>
                  <to>
                    <xdr:col>22</xdr:col>
                    <xdr:colOff>257175</xdr:colOff>
                    <xdr:row>65</xdr:row>
                    <xdr:rowOff>171450</xdr:rowOff>
                  </to>
                </anchor>
              </controlPr>
            </control>
          </mc:Choice>
        </mc:AlternateContent>
        <mc:AlternateContent xmlns:mc="http://schemas.openxmlformats.org/markup-compatibility/2006">
          <mc:Choice Requires="x14">
            <control shapeId="3514" r:id="rId347" name="Check Box 442">
              <controlPr defaultSize="0" autoFill="0" autoLine="0" autoPict="0" altText="">
                <anchor>
                  <from>
                    <xdr:col>23</xdr:col>
                    <xdr:colOff>38100</xdr:colOff>
                    <xdr:row>65</xdr:row>
                    <xdr:rowOff>19050</xdr:rowOff>
                  </from>
                  <to>
                    <xdr:col>23</xdr:col>
                    <xdr:colOff>257175</xdr:colOff>
                    <xdr:row>65</xdr:row>
                    <xdr:rowOff>171450</xdr:rowOff>
                  </to>
                </anchor>
              </controlPr>
            </control>
          </mc:Choice>
        </mc:AlternateContent>
        <mc:AlternateContent xmlns:mc="http://schemas.openxmlformats.org/markup-compatibility/2006">
          <mc:Choice Requires="x14">
            <control shapeId="3516" r:id="rId348" name="Check Box 444">
              <controlPr defaultSize="0" autoFill="0" autoLine="0" autoPict="0" altText="">
                <anchor>
                  <from>
                    <xdr:col>22</xdr:col>
                    <xdr:colOff>38100</xdr:colOff>
                    <xdr:row>66</xdr:row>
                    <xdr:rowOff>19050</xdr:rowOff>
                  </from>
                  <to>
                    <xdr:col>22</xdr:col>
                    <xdr:colOff>257175</xdr:colOff>
                    <xdr:row>66</xdr:row>
                    <xdr:rowOff>171450</xdr:rowOff>
                  </to>
                </anchor>
              </controlPr>
            </control>
          </mc:Choice>
        </mc:AlternateContent>
        <mc:AlternateContent xmlns:mc="http://schemas.openxmlformats.org/markup-compatibility/2006">
          <mc:Choice Requires="x14">
            <control shapeId="3517" r:id="rId349" name="Check Box 445">
              <controlPr defaultSize="0" autoFill="0" autoLine="0" autoPict="0" altText="">
                <anchor>
                  <from>
                    <xdr:col>23</xdr:col>
                    <xdr:colOff>38100</xdr:colOff>
                    <xdr:row>66</xdr:row>
                    <xdr:rowOff>19050</xdr:rowOff>
                  </from>
                  <to>
                    <xdr:col>23</xdr:col>
                    <xdr:colOff>257175</xdr:colOff>
                    <xdr:row>66</xdr:row>
                    <xdr:rowOff>171450</xdr:rowOff>
                  </to>
                </anchor>
              </controlPr>
            </control>
          </mc:Choice>
        </mc:AlternateContent>
        <mc:AlternateContent xmlns:mc="http://schemas.openxmlformats.org/markup-compatibility/2006">
          <mc:Choice Requires="x14">
            <control shapeId="3518" r:id="rId350" name="Check Box 446">
              <controlPr defaultSize="0" autoFill="0" autoLine="0" autoPict="0" altText="">
                <anchor>
                  <from>
                    <xdr:col>22</xdr:col>
                    <xdr:colOff>38100</xdr:colOff>
                    <xdr:row>67</xdr:row>
                    <xdr:rowOff>19050</xdr:rowOff>
                  </from>
                  <to>
                    <xdr:col>22</xdr:col>
                    <xdr:colOff>257175</xdr:colOff>
                    <xdr:row>67</xdr:row>
                    <xdr:rowOff>171450</xdr:rowOff>
                  </to>
                </anchor>
              </controlPr>
            </control>
          </mc:Choice>
        </mc:AlternateContent>
        <mc:AlternateContent xmlns:mc="http://schemas.openxmlformats.org/markup-compatibility/2006">
          <mc:Choice Requires="x14">
            <control shapeId="3519" r:id="rId351" name="Check Box 447">
              <controlPr defaultSize="0" autoFill="0" autoLine="0" autoPict="0" altText="">
                <anchor>
                  <from>
                    <xdr:col>23</xdr:col>
                    <xdr:colOff>38100</xdr:colOff>
                    <xdr:row>67</xdr:row>
                    <xdr:rowOff>19050</xdr:rowOff>
                  </from>
                  <to>
                    <xdr:col>23</xdr:col>
                    <xdr:colOff>257175</xdr:colOff>
                    <xdr:row>67</xdr:row>
                    <xdr:rowOff>171450</xdr:rowOff>
                  </to>
                </anchor>
              </controlPr>
            </control>
          </mc:Choice>
        </mc:AlternateContent>
        <mc:AlternateContent xmlns:mc="http://schemas.openxmlformats.org/markup-compatibility/2006">
          <mc:Choice Requires="x14">
            <control shapeId="3520" r:id="rId352" name="Check Box 448">
              <controlPr defaultSize="0" autoFill="0" autoLine="0" autoPict="0" altText="">
                <anchor>
                  <from>
                    <xdr:col>22</xdr:col>
                    <xdr:colOff>38100</xdr:colOff>
                    <xdr:row>68</xdr:row>
                    <xdr:rowOff>19050</xdr:rowOff>
                  </from>
                  <to>
                    <xdr:col>22</xdr:col>
                    <xdr:colOff>257175</xdr:colOff>
                    <xdr:row>68</xdr:row>
                    <xdr:rowOff>171450</xdr:rowOff>
                  </to>
                </anchor>
              </controlPr>
            </control>
          </mc:Choice>
        </mc:AlternateContent>
        <mc:AlternateContent xmlns:mc="http://schemas.openxmlformats.org/markup-compatibility/2006">
          <mc:Choice Requires="x14">
            <control shapeId="3521" r:id="rId353" name="Check Box 449">
              <controlPr defaultSize="0" autoFill="0" autoLine="0" autoPict="0" altText="">
                <anchor>
                  <from>
                    <xdr:col>23</xdr:col>
                    <xdr:colOff>38100</xdr:colOff>
                    <xdr:row>68</xdr:row>
                    <xdr:rowOff>19050</xdr:rowOff>
                  </from>
                  <to>
                    <xdr:col>23</xdr:col>
                    <xdr:colOff>257175</xdr:colOff>
                    <xdr:row>68</xdr:row>
                    <xdr:rowOff>171450</xdr:rowOff>
                  </to>
                </anchor>
              </controlPr>
            </control>
          </mc:Choice>
        </mc:AlternateContent>
        <mc:AlternateContent xmlns:mc="http://schemas.openxmlformats.org/markup-compatibility/2006">
          <mc:Choice Requires="x14">
            <control shapeId="3523" r:id="rId354" name="Check Box 451">
              <controlPr defaultSize="0" autoFill="0" autoLine="0" autoPict="0" altText="">
                <anchor>
                  <from>
                    <xdr:col>22</xdr:col>
                    <xdr:colOff>38100</xdr:colOff>
                    <xdr:row>34</xdr:row>
                    <xdr:rowOff>19050</xdr:rowOff>
                  </from>
                  <to>
                    <xdr:col>22</xdr:col>
                    <xdr:colOff>257175</xdr:colOff>
                    <xdr:row>34</xdr:row>
                    <xdr:rowOff>171450</xdr:rowOff>
                  </to>
                </anchor>
              </controlPr>
            </control>
          </mc:Choice>
        </mc:AlternateContent>
        <mc:AlternateContent xmlns:mc="http://schemas.openxmlformats.org/markup-compatibility/2006">
          <mc:Choice Requires="x14">
            <control shapeId="3525" r:id="rId355" name="Check Box 453">
              <controlPr defaultSize="0" autoFill="0" autoLine="0" autoPict="0" altText="">
                <anchor>
                  <from>
                    <xdr:col>23</xdr:col>
                    <xdr:colOff>38100</xdr:colOff>
                    <xdr:row>34</xdr:row>
                    <xdr:rowOff>19050</xdr:rowOff>
                  </from>
                  <to>
                    <xdr:col>23</xdr:col>
                    <xdr:colOff>257175</xdr:colOff>
                    <xdr:row>34</xdr:row>
                    <xdr:rowOff>171450</xdr:rowOff>
                  </to>
                </anchor>
              </controlPr>
            </control>
          </mc:Choice>
        </mc:AlternateContent>
        <mc:AlternateContent xmlns:mc="http://schemas.openxmlformats.org/markup-compatibility/2006">
          <mc:Choice Requires="x14">
            <control shapeId="3526" r:id="rId356" name="Check Box 454">
              <controlPr defaultSize="0" autoFill="0" autoLine="0" autoPict="0" altText="">
                <anchor>
                  <from>
                    <xdr:col>22</xdr:col>
                    <xdr:colOff>38100</xdr:colOff>
                    <xdr:row>33</xdr:row>
                    <xdr:rowOff>19050</xdr:rowOff>
                  </from>
                  <to>
                    <xdr:col>22</xdr:col>
                    <xdr:colOff>257175</xdr:colOff>
                    <xdr:row>33</xdr:row>
                    <xdr:rowOff>171450</xdr:rowOff>
                  </to>
                </anchor>
              </controlPr>
            </control>
          </mc:Choice>
        </mc:AlternateContent>
        <mc:AlternateContent xmlns:mc="http://schemas.openxmlformats.org/markup-compatibility/2006">
          <mc:Choice Requires="x14">
            <control shapeId="3527" r:id="rId357" name="Check Box 455">
              <controlPr defaultSize="0" autoFill="0" autoLine="0" autoPict="0" altText="">
                <anchor>
                  <from>
                    <xdr:col>23</xdr:col>
                    <xdr:colOff>38100</xdr:colOff>
                    <xdr:row>33</xdr:row>
                    <xdr:rowOff>19050</xdr:rowOff>
                  </from>
                  <to>
                    <xdr:col>23</xdr:col>
                    <xdr:colOff>257175</xdr:colOff>
                    <xdr:row>33</xdr:row>
                    <xdr:rowOff>171450</xdr:rowOff>
                  </to>
                </anchor>
              </controlPr>
            </control>
          </mc:Choice>
        </mc:AlternateContent>
        <mc:AlternateContent xmlns:mc="http://schemas.openxmlformats.org/markup-compatibility/2006">
          <mc:Choice Requires="x14">
            <control shapeId="3529" r:id="rId358" name="Check Box 457">
              <controlPr defaultSize="0" autoFill="0" autoLine="0" autoPict="0" altText="">
                <anchor>
                  <from>
                    <xdr:col>22</xdr:col>
                    <xdr:colOff>38100</xdr:colOff>
                    <xdr:row>32</xdr:row>
                    <xdr:rowOff>19050</xdr:rowOff>
                  </from>
                  <to>
                    <xdr:col>22</xdr:col>
                    <xdr:colOff>257175</xdr:colOff>
                    <xdr:row>32</xdr:row>
                    <xdr:rowOff>171450</xdr:rowOff>
                  </to>
                </anchor>
              </controlPr>
            </control>
          </mc:Choice>
        </mc:AlternateContent>
        <mc:AlternateContent xmlns:mc="http://schemas.openxmlformats.org/markup-compatibility/2006">
          <mc:Choice Requires="x14">
            <control shapeId="3531" r:id="rId359" name="Check Box 459">
              <controlPr defaultSize="0" autoFill="0" autoLine="0" autoPict="0" altText="">
                <anchor>
                  <from>
                    <xdr:col>23</xdr:col>
                    <xdr:colOff>38100</xdr:colOff>
                    <xdr:row>32</xdr:row>
                    <xdr:rowOff>19050</xdr:rowOff>
                  </from>
                  <to>
                    <xdr:col>23</xdr:col>
                    <xdr:colOff>257175</xdr:colOff>
                    <xdr:row>32</xdr:row>
                    <xdr:rowOff>171450</xdr:rowOff>
                  </to>
                </anchor>
              </controlPr>
            </control>
          </mc:Choice>
        </mc:AlternateContent>
        <mc:AlternateContent xmlns:mc="http://schemas.openxmlformats.org/markup-compatibility/2006">
          <mc:Choice Requires="x14">
            <control shapeId="3532" r:id="rId360" name="Check Box 460">
              <controlPr defaultSize="0" autoFill="0" autoLine="0" autoPict="0" altText="">
                <anchor>
                  <from>
                    <xdr:col>22</xdr:col>
                    <xdr:colOff>38100</xdr:colOff>
                    <xdr:row>31</xdr:row>
                    <xdr:rowOff>19050</xdr:rowOff>
                  </from>
                  <to>
                    <xdr:col>22</xdr:col>
                    <xdr:colOff>257175</xdr:colOff>
                    <xdr:row>31</xdr:row>
                    <xdr:rowOff>171450</xdr:rowOff>
                  </to>
                </anchor>
              </controlPr>
            </control>
          </mc:Choice>
        </mc:AlternateContent>
        <mc:AlternateContent xmlns:mc="http://schemas.openxmlformats.org/markup-compatibility/2006">
          <mc:Choice Requires="x14">
            <control shapeId="3533" r:id="rId361" name="Check Box 461">
              <controlPr defaultSize="0" autoFill="0" autoLine="0" autoPict="0" altText="">
                <anchor>
                  <from>
                    <xdr:col>23</xdr:col>
                    <xdr:colOff>38100</xdr:colOff>
                    <xdr:row>31</xdr:row>
                    <xdr:rowOff>19050</xdr:rowOff>
                  </from>
                  <to>
                    <xdr:col>23</xdr:col>
                    <xdr:colOff>257175</xdr:colOff>
                    <xdr:row>31</xdr:row>
                    <xdr:rowOff>171450</xdr:rowOff>
                  </to>
                </anchor>
              </controlPr>
            </control>
          </mc:Choice>
        </mc:AlternateContent>
        <mc:AlternateContent xmlns:mc="http://schemas.openxmlformats.org/markup-compatibility/2006">
          <mc:Choice Requires="x14">
            <control shapeId="3534" r:id="rId362" name="Check Box 462">
              <controlPr defaultSize="0" autoFill="0" autoLine="0" autoPict="0" altText="">
                <anchor>
                  <from>
                    <xdr:col>22</xdr:col>
                    <xdr:colOff>38100</xdr:colOff>
                    <xdr:row>30</xdr:row>
                    <xdr:rowOff>19050</xdr:rowOff>
                  </from>
                  <to>
                    <xdr:col>22</xdr:col>
                    <xdr:colOff>257175</xdr:colOff>
                    <xdr:row>30</xdr:row>
                    <xdr:rowOff>171450</xdr:rowOff>
                  </to>
                </anchor>
              </controlPr>
            </control>
          </mc:Choice>
        </mc:AlternateContent>
        <mc:AlternateContent xmlns:mc="http://schemas.openxmlformats.org/markup-compatibility/2006">
          <mc:Choice Requires="x14">
            <control shapeId="3535" r:id="rId363" name="Check Box 463">
              <controlPr defaultSize="0" autoFill="0" autoLine="0" autoPict="0" altText="">
                <anchor>
                  <from>
                    <xdr:col>23</xdr:col>
                    <xdr:colOff>38100</xdr:colOff>
                    <xdr:row>30</xdr:row>
                    <xdr:rowOff>19050</xdr:rowOff>
                  </from>
                  <to>
                    <xdr:col>23</xdr:col>
                    <xdr:colOff>257175</xdr:colOff>
                    <xdr:row>30</xdr:row>
                    <xdr:rowOff>171450</xdr:rowOff>
                  </to>
                </anchor>
              </controlPr>
            </control>
          </mc:Choice>
        </mc:AlternateContent>
        <mc:AlternateContent xmlns:mc="http://schemas.openxmlformats.org/markup-compatibility/2006">
          <mc:Choice Requires="x14">
            <control shapeId="3536" r:id="rId364" name="Check Box 464">
              <controlPr defaultSize="0" autoFill="0" autoLine="0" autoPict="0" altText="">
                <anchor>
                  <from>
                    <xdr:col>22</xdr:col>
                    <xdr:colOff>38100</xdr:colOff>
                    <xdr:row>29</xdr:row>
                    <xdr:rowOff>19050</xdr:rowOff>
                  </from>
                  <to>
                    <xdr:col>22</xdr:col>
                    <xdr:colOff>257175</xdr:colOff>
                    <xdr:row>29</xdr:row>
                    <xdr:rowOff>171450</xdr:rowOff>
                  </to>
                </anchor>
              </controlPr>
            </control>
          </mc:Choice>
        </mc:AlternateContent>
        <mc:AlternateContent xmlns:mc="http://schemas.openxmlformats.org/markup-compatibility/2006">
          <mc:Choice Requires="x14">
            <control shapeId="3537" r:id="rId365" name="Check Box 465">
              <controlPr defaultSize="0" autoFill="0" autoLine="0" autoPict="0" altText="">
                <anchor>
                  <from>
                    <xdr:col>23</xdr:col>
                    <xdr:colOff>38100</xdr:colOff>
                    <xdr:row>29</xdr:row>
                    <xdr:rowOff>19050</xdr:rowOff>
                  </from>
                  <to>
                    <xdr:col>23</xdr:col>
                    <xdr:colOff>257175</xdr:colOff>
                    <xdr:row>29</xdr:row>
                    <xdr:rowOff>171450</xdr:rowOff>
                  </to>
                </anchor>
              </controlPr>
            </control>
          </mc:Choice>
        </mc:AlternateContent>
        <mc:AlternateContent xmlns:mc="http://schemas.openxmlformats.org/markup-compatibility/2006">
          <mc:Choice Requires="x14">
            <control shapeId="3539" r:id="rId366" name="Check Box 467">
              <controlPr defaultSize="0" autoFill="0" autoLine="0" autoPict="0" altText="">
                <anchor>
                  <from>
                    <xdr:col>22</xdr:col>
                    <xdr:colOff>38100</xdr:colOff>
                    <xdr:row>28</xdr:row>
                    <xdr:rowOff>19050</xdr:rowOff>
                  </from>
                  <to>
                    <xdr:col>22</xdr:col>
                    <xdr:colOff>257175</xdr:colOff>
                    <xdr:row>28</xdr:row>
                    <xdr:rowOff>171450</xdr:rowOff>
                  </to>
                </anchor>
              </controlPr>
            </control>
          </mc:Choice>
        </mc:AlternateContent>
        <mc:AlternateContent xmlns:mc="http://schemas.openxmlformats.org/markup-compatibility/2006">
          <mc:Choice Requires="x14">
            <control shapeId="3540" r:id="rId367" name="Check Box 468">
              <controlPr defaultSize="0" autoFill="0" autoLine="0" autoPict="0" altText="">
                <anchor>
                  <from>
                    <xdr:col>23</xdr:col>
                    <xdr:colOff>38100</xdr:colOff>
                    <xdr:row>28</xdr:row>
                    <xdr:rowOff>19050</xdr:rowOff>
                  </from>
                  <to>
                    <xdr:col>23</xdr:col>
                    <xdr:colOff>257175</xdr:colOff>
                    <xdr:row>28</xdr:row>
                    <xdr:rowOff>171450</xdr:rowOff>
                  </to>
                </anchor>
              </controlPr>
            </control>
          </mc:Choice>
        </mc:AlternateContent>
        <mc:AlternateContent xmlns:mc="http://schemas.openxmlformats.org/markup-compatibility/2006">
          <mc:Choice Requires="x14">
            <control shapeId="3541" r:id="rId368" name="Check Box 469">
              <controlPr defaultSize="0" autoFill="0" autoLine="0" autoPict="0" altText="">
                <anchor>
                  <from>
                    <xdr:col>22</xdr:col>
                    <xdr:colOff>38100</xdr:colOff>
                    <xdr:row>27</xdr:row>
                    <xdr:rowOff>19050</xdr:rowOff>
                  </from>
                  <to>
                    <xdr:col>22</xdr:col>
                    <xdr:colOff>257175</xdr:colOff>
                    <xdr:row>27</xdr:row>
                    <xdr:rowOff>171450</xdr:rowOff>
                  </to>
                </anchor>
              </controlPr>
            </control>
          </mc:Choice>
        </mc:AlternateContent>
        <mc:AlternateContent xmlns:mc="http://schemas.openxmlformats.org/markup-compatibility/2006">
          <mc:Choice Requires="x14">
            <control shapeId="3542" r:id="rId369" name="Check Box 470">
              <controlPr defaultSize="0" autoFill="0" autoLine="0" autoPict="0" altText="">
                <anchor>
                  <from>
                    <xdr:col>23</xdr:col>
                    <xdr:colOff>38100</xdr:colOff>
                    <xdr:row>27</xdr:row>
                    <xdr:rowOff>19050</xdr:rowOff>
                  </from>
                  <to>
                    <xdr:col>23</xdr:col>
                    <xdr:colOff>257175</xdr:colOff>
                    <xdr:row>27</xdr:row>
                    <xdr:rowOff>171450</xdr:rowOff>
                  </to>
                </anchor>
              </controlPr>
            </control>
          </mc:Choice>
        </mc:AlternateContent>
        <mc:AlternateContent xmlns:mc="http://schemas.openxmlformats.org/markup-compatibility/2006">
          <mc:Choice Requires="x14">
            <control shapeId="3543" r:id="rId370" name="Check Box 471">
              <controlPr defaultSize="0" autoFill="0" autoLine="0" autoPict="0" altText="">
                <anchor>
                  <from>
                    <xdr:col>22</xdr:col>
                    <xdr:colOff>38100</xdr:colOff>
                    <xdr:row>26</xdr:row>
                    <xdr:rowOff>19050</xdr:rowOff>
                  </from>
                  <to>
                    <xdr:col>22</xdr:col>
                    <xdr:colOff>257175</xdr:colOff>
                    <xdr:row>26</xdr:row>
                    <xdr:rowOff>171450</xdr:rowOff>
                  </to>
                </anchor>
              </controlPr>
            </control>
          </mc:Choice>
        </mc:AlternateContent>
        <mc:AlternateContent xmlns:mc="http://schemas.openxmlformats.org/markup-compatibility/2006">
          <mc:Choice Requires="x14">
            <control shapeId="3544" r:id="rId371" name="Check Box 472">
              <controlPr defaultSize="0" autoFill="0" autoLine="0" autoPict="0" altText="">
                <anchor>
                  <from>
                    <xdr:col>23</xdr:col>
                    <xdr:colOff>38100</xdr:colOff>
                    <xdr:row>26</xdr:row>
                    <xdr:rowOff>19050</xdr:rowOff>
                  </from>
                  <to>
                    <xdr:col>23</xdr:col>
                    <xdr:colOff>257175</xdr:colOff>
                    <xdr:row>26</xdr:row>
                    <xdr:rowOff>171450</xdr:rowOff>
                  </to>
                </anchor>
              </controlPr>
            </control>
          </mc:Choice>
        </mc:AlternateContent>
        <mc:AlternateContent xmlns:mc="http://schemas.openxmlformats.org/markup-compatibility/2006">
          <mc:Choice Requires="x14">
            <control shapeId="3545" r:id="rId372" name="Check Box 473">
              <controlPr defaultSize="0" autoFill="0" autoLine="0" autoPict="0" altText="">
                <anchor>
                  <from>
                    <xdr:col>22</xdr:col>
                    <xdr:colOff>38100</xdr:colOff>
                    <xdr:row>25</xdr:row>
                    <xdr:rowOff>19050</xdr:rowOff>
                  </from>
                  <to>
                    <xdr:col>22</xdr:col>
                    <xdr:colOff>257175</xdr:colOff>
                    <xdr:row>25</xdr:row>
                    <xdr:rowOff>171450</xdr:rowOff>
                  </to>
                </anchor>
              </controlPr>
            </control>
          </mc:Choice>
        </mc:AlternateContent>
        <mc:AlternateContent xmlns:mc="http://schemas.openxmlformats.org/markup-compatibility/2006">
          <mc:Choice Requires="x14">
            <control shapeId="3546" r:id="rId373" name="Check Box 474">
              <controlPr defaultSize="0" autoFill="0" autoLine="0" autoPict="0" altText="">
                <anchor>
                  <from>
                    <xdr:col>23</xdr:col>
                    <xdr:colOff>38100</xdr:colOff>
                    <xdr:row>25</xdr:row>
                    <xdr:rowOff>19050</xdr:rowOff>
                  </from>
                  <to>
                    <xdr:col>23</xdr:col>
                    <xdr:colOff>257175</xdr:colOff>
                    <xdr:row>25</xdr:row>
                    <xdr:rowOff>171450</xdr:rowOff>
                  </to>
                </anchor>
              </controlPr>
            </control>
          </mc:Choice>
        </mc:AlternateContent>
        <mc:AlternateContent xmlns:mc="http://schemas.openxmlformats.org/markup-compatibility/2006">
          <mc:Choice Requires="x14">
            <control shapeId="3547" r:id="rId374" name="Check Box 475">
              <controlPr defaultSize="0" autoFill="0" autoLine="0" autoPict="0" altText="">
                <anchor>
                  <from>
                    <xdr:col>22</xdr:col>
                    <xdr:colOff>38100</xdr:colOff>
                    <xdr:row>24</xdr:row>
                    <xdr:rowOff>19050</xdr:rowOff>
                  </from>
                  <to>
                    <xdr:col>22</xdr:col>
                    <xdr:colOff>257175</xdr:colOff>
                    <xdr:row>24</xdr:row>
                    <xdr:rowOff>171450</xdr:rowOff>
                  </to>
                </anchor>
              </controlPr>
            </control>
          </mc:Choice>
        </mc:AlternateContent>
        <mc:AlternateContent xmlns:mc="http://schemas.openxmlformats.org/markup-compatibility/2006">
          <mc:Choice Requires="x14">
            <control shapeId="3548" r:id="rId375" name="Check Box 476">
              <controlPr defaultSize="0" autoFill="0" autoLine="0" autoPict="0" altText="">
                <anchor>
                  <from>
                    <xdr:col>23</xdr:col>
                    <xdr:colOff>38100</xdr:colOff>
                    <xdr:row>24</xdr:row>
                    <xdr:rowOff>19050</xdr:rowOff>
                  </from>
                  <to>
                    <xdr:col>23</xdr:col>
                    <xdr:colOff>257175</xdr:colOff>
                    <xdr:row>24</xdr:row>
                    <xdr:rowOff>171450</xdr:rowOff>
                  </to>
                </anchor>
              </controlPr>
            </control>
          </mc:Choice>
        </mc:AlternateContent>
        <mc:AlternateContent xmlns:mc="http://schemas.openxmlformats.org/markup-compatibility/2006">
          <mc:Choice Requires="x14">
            <control shapeId="3549" r:id="rId376" name="Check Box 477">
              <controlPr defaultSize="0" autoFill="0" autoLine="0" autoPict="0" altText="">
                <anchor>
                  <from>
                    <xdr:col>22</xdr:col>
                    <xdr:colOff>38100</xdr:colOff>
                    <xdr:row>23</xdr:row>
                    <xdr:rowOff>19050</xdr:rowOff>
                  </from>
                  <to>
                    <xdr:col>22</xdr:col>
                    <xdr:colOff>257175</xdr:colOff>
                    <xdr:row>23</xdr:row>
                    <xdr:rowOff>171450</xdr:rowOff>
                  </to>
                </anchor>
              </controlPr>
            </control>
          </mc:Choice>
        </mc:AlternateContent>
        <mc:AlternateContent xmlns:mc="http://schemas.openxmlformats.org/markup-compatibility/2006">
          <mc:Choice Requires="x14">
            <control shapeId="3550" r:id="rId377" name="Check Box 478">
              <controlPr defaultSize="0" autoFill="0" autoLine="0" autoPict="0" altText="">
                <anchor>
                  <from>
                    <xdr:col>23</xdr:col>
                    <xdr:colOff>38100</xdr:colOff>
                    <xdr:row>23</xdr:row>
                    <xdr:rowOff>19050</xdr:rowOff>
                  </from>
                  <to>
                    <xdr:col>23</xdr:col>
                    <xdr:colOff>257175</xdr:colOff>
                    <xdr:row>23</xdr:row>
                    <xdr:rowOff>171450</xdr:rowOff>
                  </to>
                </anchor>
              </controlPr>
            </control>
          </mc:Choice>
        </mc:AlternateContent>
        <mc:AlternateContent xmlns:mc="http://schemas.openxmlformats.org/markup-compatibility/2006">
          <mc:Choice Requires="x14">
            <control shapeId="3551" r:id="rId378" name="Check Box 479">
              <controlPr defaultSize="0" autoFill="0" autoLine="0" autoPict="0" altText="">
                <anchor>
                  <from>
                    <xdr:col>22</xdr:col>
                    <xdr:colOff>38100</xdr:colOff>
                    <xdr:row>22</xdr:row>
                    <xdr:rowOff>19050</xdr:rowOff>
                  </from>
                  <to>
                    <xdr:col>22</xdr:col>
                    <xdr:colOff>257175</xdr:colOff>
                    <xdr:row>22</xdr:row>
                    <xdr:rowOff>171450</xdr:rowOff>
                  </to>
                </anchor>
              </controlPr>
            </control>
          </mc:Choice>
        </mc:AlternateContent>
        <mc:AlternateContent xmlns:mc="http://schemas.openxmlformats.org/markup-compatibility/2006">
          <mc:Choice Requires="x14">
            <control shapeId="3552" r:id="rId379" name="Check Box 480">
              <controlPr defaultSize="0" autoFill="0" autoLine="0" autoPict="0" altText="">
                <anchor>
                  <from>
                    <xdr:col>23</xdr:col>
                    <xdr:colOff>38100</xdr:colOff>
                    <xdr:row>22</xdr:row>
                    <xdr:rowOff>19050</xdr:rowOff>
                  </from>
                  <to>
                    <xdr:col>23</xdr:col>
                    <xdr:colOff>257175</xdr:colOff>
                    <xdr:row>22</xdr:row>
                    <xdr:rowOff>171450</xdr:rowOff>
                  </to>
                </anchor>
              </controlPr>
            </control>
          </mc:Choice>
        </mc:AlternateContent>
        <mc:AlternateContent xmlns:mc="http://schemas.openxmlformats.org/markup-compatibility/2006">
          <mc:Choice Requires="x14">
            <control shapeId="3554" r:id="rId380" name="Check Box 482">
              <controlPr defaultSize="0" autoFill="0" autoLine="0" autoPict="0" altText="">
                <anchor>
                  <from>
                    <xdr:col>22</xdr:col>
                    <xdr:colOff>38100</xdr:colOff>
                    <xdr:row>21</xdr:row>
                    <xdr:rowOff>19050</xdr:rowOff>
                  </from>
                  <to>
                    <xdr:col>22</xdr:col>
                    <xdr:colOff>257175</xdr:colOff>
                    <xdr:row>21</xdr:row>
                    <xdr:rowOff>171450</xdr:rowOff>
                  </to>
                </anchor>
              </controlPr>
            </control>
          </mc:Choice>
        </mc:AlternateContent>
        <mc:AlternateContent xmlns:mc="http://schemas.openxmlformats.org/markup-compatibility/2006">
          <mc:Choice Requires="x14">
            <control shapeId="3555" r:id="rId381" name="Check Box 483">
              <controlPr defaultSize="0" autoFill="0" autoLine="0" autoPict="0" altText="">
                <anchor>
                  <from>
                    <xdr:col>23</xdr:col>
                    <xdr:colOff>38100</xdr:colOff>
                    <xdr:row>21</xdr:row>
                    <xdr:rowOff>19050</xdr:rowOff>
                  </from>
                  <to>
                    <xdr:col>23</xdr:col>
                    <xdr:colOff>257175</xdr:colOff>
                    <xdr:row>21</xdr:row>
                    <xdr:rowOff>171450</xdr:rowOff>
                  </to>
                </anchor>
              </controlPr>
            </control>
          </mc:Choice>
        </mc:AlternateContent>
        <mc:AlternateContent xmlns:mc="http://schemas.openxmlformats.org/markup-compatibility/2006">
          <mc:Choice Requires="x14">
            <control shapeId="3556" r:id="rId382" name="Check Box 484">
              <controlPr defaultSize="0" autoFill="0" autoLine="0" autoPict="0" altText="">
                <anchor>
                  <from>
                    <xdr:col>22</xdr:col>
                    <xdr:colOff>38100</xdr:colOff>
                    <xdr:row>20</xdr:row>
                    <xdr:rowOff>19050</xdr:rowOff>
                  </from>
                  <to>
                    <xdr:col>22</xdr:col>
                    <xdr:colOff>257175</xdr:colOff>
                    <xdr:row>20</xdr:row>
                    <xdr:rowOff>171450</xdr:rowOff>
                  </to>
                </anchor>
              </controlPr>
            </control>
          </mc:Choice>
        </mc:AlternateContent>
        <mc:AlternateContent xmlns:mc="http://schemas.openxmlformats.org/markup-compatibility/2006">
          <mc:Choice Requires="x14">
            <control shapeId="3557" r:id="rId383" name="Check Box 485">
              <controlPr defaultSize="0" autoFill="0" autoLine="0" autoPict="0" altText="">
                <anchor>
                  <from>
                    <xdr:col>23</xdr:col>
                    <xdr:colOff>38100</xdr:colOff>
                    <xdr:row>20</xdr:row>
                    <xdr:rowOff>19050</xdr:rowOff>
                  </from>
                  <to>
                    <xdr:col>23</xdr:col>
                    <xdr:colOff>257175</xdr:colOff>
                    <xdr:row>20</xdr:row>
                    <xdr:rowOff>171450</xdr:rowOff>
                  </to>
                </anchor>
              </controlPr>
            </control>
          </mc:Choice>
        </mc:AlternateContent>
        <mc:AlternateContent xmlns:mc="http://schemas.openxmlformats.org/markup-compatibility/2006">
          <mc:Choice Requires="x14">
            <control shapeId="3558" r:id="rId384" name="Check Box 486">
              <controlPr defaultSize="0" autoFill="0" autoLine="0" autoPict="0" altText="">
                <anchor>
                  <from>
                    <xdr:col>22</xdr:col>
                    <xdr:colOff>38100</xdr:colOff>
                    <xdr:row>19</xdr:row>
                    <xdr:rowOff>19050</xdr:rowOff>
                  </from>
                  <to>
                    <xdr:col>22</xdr:col>
                    <xdr:colOff>257175</xdr:colOff>
                    <xdr:row>19</xdr:row>
                    <xdr:rowOff>171450</xdr:rowOff>
                  </to>
                </anchor>
              </controlPr>
            </control>
          </mc:Choice>
        </mc:AlternateContent>
        <mc:AlternateContent xmlns:mc="http://schemas.openxmlformats.org/markup-compatibility/2006">
          <mc:Choice Requires="x14">
            <control shapeId="3559" r:id="rId385" name="Check Box 487">
              <controlPr defaultSize="0" autoFill="0" autoLine="0" autoPict="0" altText="">
                <anchor>
                  <from>
                    <xdr:col>23</xdr:col>
                    <xdr:colOff>38100</xdr:colOff>
                    <xdr:row>19</xdr:row>
                    <xdr:rowOff>19050</xdr:rowOff>
                  </from>
                  <to>
                    <xdr:col>23</xdr:col>
                    <xdr:colOff>257175</xdr:colOff>
                    <xdr:row>19</xdr:row>
                    <xdr:rowOff>171450</xdr:rowOff>
                  </to>
                </anchor>
              </controlPr>
            </control>
          </mc:Choice>
        </mc:AlternateContent>
        <mc:AlternateContent xmlns:mc="http://schemas.openxmlformats.org/markup-compatibility/2006">
          <mc:Choice Requires="x14">
            <control shapeId="3560" r:id="rId386" name="Check Box 488">
              <controlPr defaultSize="0" autoFill="0" autoLine="0" autoPict="0" altText="">
                <anchor>
                  <from>
                    <xdr:col>22</xdr:col>
                    <xdr:colOff>38100</xdr:colOff>
                    <xdr:row>18</xdr:row>
                    <xdr:rowOff>19050</xdr:rowOff>
                  </from>
                  <to>
                    <xdr:col>22</xdr:col>
                    <xdr:colOff>257175</xdr:colOff>
                    <xdr:row>18</xdr:row>
                    <xdr:rowOff>171450</xdr:rowOff>
                  </to>
                </anchor>
              </controlPr>
            </control>
          </mc:Choice>
        </mc:AlternateContent>
        <mc:AlternateContent xmlns:mc="http://schemas.openxmlformats.org/markup-compatibility/2006">
          <mc:Choice Requires="x14">
            <control shapeId="3561" r:id="rId387" name="Check Box 489">
              <controlPr defaultSize="0" autoFill="0" autoLine="0" autoPict="0" altText="">
                <anchor>
                  <from>
                    <xdr:col>23</xdr:col>
                    <xdr:colOff>38100</xdr:colOff>
                    <xdr:row>18</xdr:row>
                    <xdr:rowOff>19050</xdr:rowOff>
                  </from>
                  <to>
                    <xdr:col>23</xdr:col>
                    <xdr:colOff>257175</xdr:colOff>
                    <xdr:row>18</xdr:row>
                    <xdr:rowOff>171450</xdr:rowOff>
                  </to>
                </anchor>
              </controlPr>
            </control>
          </mc:Choice>
        </mc:AlternateContent>
        <mc:AlternateContent xmlns:mc="http://schemas.openxmlformats.org/markup-compatibility/2006">
          <mc:Choice Requires="x14">
            <control shapeId="3562" r:id="rId388" name="Check Box 490">
              <controlPr defaultSize="0" autoFill="0" autoLine="0" autoPict="0" altText="">
                <anchor>
                  <from>
                    <xdr:col>22</xdr:col>
                    <xdr:colOff>38100</xdr:colOff>
                    <xdr:row>17</xdr:row>
                    <xdr:rowOff>19050</xdr:rowOff>
                  </from>
                  <to>
                    <xdr:col>22</xdr:col>
                    <xdr:colOff>257175</xdr:colOff>
                    <xdr:row>17</xdr:row>
                    <xdr:rowOff>171450</xdr:rowOff>
                  </to>
                </anchor>
              </controlPr>
            </control>
          </mc:Choice>
        </mc:AlternateContent>
        <mc:AlternateContent xmlns:mc="http://schemas.openxmlformats.org/markup-compatibility/2006">
          <mc:Choice Requires="x14">
            <control shapeId="3563" r:id="rId389" name="Check Box 491">
              <controlPr defaultSize="0" autoFill="0" autoLine="0" autoPict="0" altText="">
                <anchor>
                  <from>
                    <xdr:col>23</xdr:col>
                    <xdr:colOff>38100</xdr:colOff>
                    <xdr:row>17</xdr:row>
                    <xdr:rowOff>19050</xdr:rowOff>
                  </from>
                  <to>
                    <xdr:col>23</xdr:col>
                    <xdr:colOff>257175</xdr:colOff>
                    <xdr:row>17</xdr:row>
                    <xdr:rowOff>171450</xdr:rowOff>
                  </to>
                </anchor>
              </controlPr>
            </control>
          </mc:Choice>
        </mc:AlternateContent>
        <mc:AlternateContent xmlns:mc="http://schemas.openxmlformats.org/markup-compatibility/2006">
          <mc:Choice Requires="x14">
            <control shapeId="3564" r:id="rId390" name="Check Box 492">
              <controlPr defaultSize="0" autoFill="0" autoLine="0" autoPict="0" altText="">
                <anchor>
                  <from>
                    <xdr:col>22</xdr:col>
                    <xdr:colOff>38100</xdr:colOff>
                    <xdr:row>16</xdr:row>
                    <xdr:rowOff>19050</xdr:rowOff>
                  </from>
                  <to>
                    <xdr:col>22</xdr:col>
                    <xdr:colOff>257175</xdr:colOff>
                    <xdr:row>16</xdr:row>
                    <xdr:rowOff>171450</xdr:rowOff>
                  </to>
                </anchor>
              </controlPr>
            </control>
          </mc:Choice>
        </mc:AlternateContent>
        <mc:AlternateContent xmlns:mc="http://schemas.openxmlformats.org/markup-compatibility/2006">
          <mc:Choice Requires="x14">
            <control shapeId="3565" r:id="rId391" name="Check Box 493">
              <controlPr defaultSize="0" autoFill="0" autoLine="0" autoPict="0" altText="">
                <anchor>
                  <from>
                    <xdr:col>23</xdr:col>
                    <xdr:colOff>38100</xdr:colOff>
                    <xdr:row>16</xdr:row>
                    <xdr:rowOff>19050</xdr:rowOff>
                  </from>
                  <to>
                    <xdr:col>23</xdr:col>
                    <xdr:colOff>257175</xdr:colOff>
                    <xdr:row>16</xdr:row>
                    <xdr:rowOff>171450</xdr:rowOff>
                  </to>
                </anchor>
              </controlPr>
            </control>
          </mc:Choice>
        </mc:AlternateContent>
        <mc:AlternateContent xmlns:mc="http://schemas.openxmlformats.org/markup-compatibility/2006">
          <mc:Choice Requires="x14">
            <control shapeId="3567" r:id="rId392" name="Check Box 495">
              <controlPr defaultSize="0" autoFill="0" autoLine="0" autoPict="0" altText="">
                <anchor>
                  <from>
                    <xdr:col>22</xdr:col>
                    <xdr:colOff>38100</xdr:colOff>
                    <xdr:row>15</xdr:row>
                    <xdr:rowOff>19050</xdr:rowOff>
                  </from>
                  <to>
                    <xdr:col>22</xdr:col>
                    <xdr:colOff>257175</xdr:colOff>
                    <xdr:row>15</xdr:row>
                    <xdr:rowOff>171450</xdr:rowOff>
                  </to>
                </anchor>
              </controlPr>
            </control>
          </mc:Choice>
        </mc:AlternateContent>
        <mc:AlternateContent xmlns:mc="http://schemas.openxmlformats.org/markup-compatibility/2006">
          <mc:Choice Requires="x14">
            <control shapeId="3568" r:id="rId393" name="Check Box 496">
              <controlPr defaultSize="0" autoFill="0" autoLine="0" autoPict="0" altText="">
                <anchor>
                  <from>
                    <xdr:col>23</xdr:col>
                    <xdr:colOff>38100</xdr:colOff>
                    <xdr:row>15</xdr:row>
                    <xdr:rowOff>19050</xdr:rowOff>
                  </from>
                  <to>
                    <xdr:col>23</xdr:col>
                    <xdr:colOff>257175</xdr:colOff>
                    <xdr:row>15</xdr:row>
                    <xdr:rowOff>171450</xdr:rowOff>
                  </to>
                </anchor>
              </controlPr>
            </control>
          </mc:Choice>
        </mc:AlternateContent>
        <mc:AlternateContent xmlns:mc="http://schemas.openxmlformats.org/markup-compatibility/2006">
          <mc:Choice Requires="x14">
            <control shapeId="3569" r:id="rId394" name="Check Box 497">
              <controlPr defaultSize="0" autoFill="0" autoLine="0" autoPict="0" altText="">
                <anchor>
                  <from>
                    <xdr:col>22</xdr:col>
                    <xdr:colOff>38100</xdr:colOff>
                    <xdr:row>14</xdr:row>
                    <xdr:rowOff>19050</xdr:rowOff>
                  </from>
                  <to>
                    <xdr:col>22</xdr:col>
                    <xdr:colOff>257175</xdr:colOff>
                    <xdr:row>14</xdr:row>
                    <xdr:rowOff>171450</xdr:rowOff>
                  </to>
                </anchor>
              </controlPr>
            </control>
          </mc:Choice>
        </mc:AlternateContent>
        <mc:AlternateContent xmlns:mc="http://schemas.openxmlformats.org/markup-compatibility/2006">
          <mc:Choice Requires="x14">
            <control shapeId="3570" r:id="rId395" name="Check Box 498">
              <controlPr defaultSize="0" autoFill="0" autoLine="0" autoPict="0" altText="">
                <anchor>
                  <from>
                    <xdr:col>23</xdr:col>
                    <xdr:colOff>38100</xdr:colOff>
                    <xdr:row>14</xdr:row>
                    <xdr:rowOff>19050</xdr:rowOff>
                  </from>
                  <to>
                    <xdr:col>23</xdr:col>
                    <xdr:colOff>257175</xdr:colOff>
                    <xdr:row>14</xdr:row>
                    <xdr:rowOff>171450</xdr:rowOff>
                  </to>
                </anchor>
              </controlPr>
            </control>
          </mc:Choice>
        </mc:AlternateContent>
        <mc:AlternateContent xmlns:mc="http://schemas.openxmlformats.org/markup-compatibility/2006">
          <mc:Choice Requires="x14">
            <control shapeId="3571" r:id="rId396" name="Check Box 499">
              <controlPr defaultSize="0" autoFill="0" autoLine="0" autoPict="0" altText="">
                <anchor>
                  <from>
                    <xdr:col>22</xdr:col>
                    <xdr:colOff>38100</xdr:colOff>
                    <xdr:row>13</xdr:row>
                    <xdr:rowOff>19050</xdr:rowOff>
                  </from>
                  <to>
                    <xdr:col>22</xdr:col>
                    <xdr:colOff>257175</xdr:colOff>
                    <xdr:row>13</xdr:row>
                    <xdr:rowOff>171450</xdr:rowOff>
                  </to>
                </anchor>
              </controlPr>
            </control>
          </mc:Choice>
        </mc:AlternateContent>
        <mc:AlternateContent xmlns:mc="http://schemas.openxmlformats.org/markup-compatibility/2006">
          <mc:Choice Requires="x14">
            <control shapeId="3572" r:id="rId397" name="Check Box 500">
              <controlPr defaultSize="0" autoFill="0" autoLine="0" autoPict="0" altText="">
                <anchor>
                  <from>
                    <xdr:col>23</xdr:col>
                    <xdr:colOff>38100</xdr:colOff>
                    <xdr:row>13</xdr:row>
                    <xdr:rowOff>19050</xdr:rowOff>
                  </from>
                  <to>
                    <xdr:col>23</xdr:col>
                    <xdr:colOff>257175</xdr:colOff>
                    <xdr:row>13</xdr:row>
                    <xdr:rowOff>171450</xdr:rowOff>
                  </to>
                </anchor>
              </controlPr>
            </control>
          </mc:Choice>
        </mc:AlternateContent>
        <mc:AlternateContent xmlns:mc="http://schemas.openxmlformats.org/markup-compatibility/2006">
          <mc:Choice Requires="x14">
            <control shapeId="3574" r:id="rId398" name="Check Box 502">
              <controlPr defaultSize="0" autoFill="0" autoLine="0" autoPict="0" altText="">
                <anchor>
                  <from>
                    <xdr:col>22</xdr:col>
                    <xdr:colOff>38100</xdr:colOff>
                    <xdr:row>12</xdr:row>
                    <xdr:rowOff>19050</xdr:rowOff>
                  </from>
                  <to>
                    <xdr:col>22</xdr:col>
                    <xdr:colOff>257175</xdr:colOff>
                    <xdr:row>12</xdr:row>
                    <xdr:rowOff>171450</xdr:rowOff>
                  </to>
                </anchor>
              </controlPr>
            </control>
          </mc:Choice>
        </mc:AlternateContent>
        <mc:AlternateContent xmlns:mc="http://schemas.openxmlformats.org/markup-compatibility/2006">
          <mc:Choice Requires="x14">
            <control shapeId="3575" r:id="rId399" name="Check Box 503">
              <controlPr defaultSize="0" autoFill="0" autoLine="0" autoPict="0" altText="">
                <anchor>
                  <from>
                    <xdr:col>23</xdr:col>
                    <xdr:colOff>38100</xdr:colOff>
                    <xdr:row>12</xdr:row>
                    <xdr:rowOff>19050</xdr:rowOff>
                  </from>
                  <to>
                    <xdr:col>23</xdr:col>
                    <xdr:colOff>257175</xdr:colOff>
                    <xdr:row>12</xdr:row>
                    <xdr:rowOff>171450</xdr:rowOff>
                  </to>
                </anchor>
              </controlPr>
            </control>
          </mc:Choice>
        </mc:AlternateContent>
        <mc:AlternateContent xmlns:mc="http://schemas.openxmlformats.org/markup-compatibility/2006">
          <mc:Choice Requires="x14">
            <control shapeId="3576" r:id="rId400" name="Check Box 504">
              <controlPr defaultSize="0" autoFill="0" autoLine="0" autoPict="0" altText="">
                <anchor>
                  <from>
                    <xdr:col>22</xdr:col>
                    <xdr:colOff>38100</xdr:colOff>
                    <xdr:row>11</xdr:row>
                    <xdr:rowOff>19050</xdr:rowOff>
                  </from>
                  <to>
                    <xdr:col>22</xdr:col>
                    <xdr:colOff>257175</xdr:colOff>
                    <xdr:row>11</xdr:row>
                    <xdr:rowOff>171450</xdr:rowOff>
                  </to>
                </anchor>
              </controlPr>
            </control>
          </mc:Choice>
        </mc:AlternateContent>
        <mc:AlternateContent xmlns:mc="http://schemas.openxmlformats.org/markup-compatibility/2006">
          <mc:Choice Requires="x14">
            <control shapeId="3577" r:id="rId401" name="Check Box 505">
              <controlPr defaultSize="0" autoFill="0" autoLine="0" autoPict="0" altText="">
                <anchor>
                  <from>
                    <xdr:col>23</xdr:col>
                    <xdr:colOff>38100</xdr:colOff>
                    <xdr:row>11</xdr:row>
                    <xdr:rowOff>19050</xdr:rowOff>
                  </from>
                  <to>
                    <xdr:col>23</xdr:col>
                    <xdr:colOff>257175</xdr:colOff>
                    <xdr:row>11</xdr:row>
                    <xdr:rowOff>171450</xdr:rowOff>
                  </to>
                </anchor>
              </controlPr>
            </control>
          </mc:Choice>
        </mc:AlternateContent>
        <mc:AlternateContent xmlns:mc="http://schemas.openxmlformats.org/markup-compatibility/2006">
          <mc:Choice Requires="x14">
            <control shapeId="3578" r:id="rId402" name="Check Box 506">
              <controlPr defaultSize="0" autoFill="0" autoLine="0" autoPict="0" altText="">
                <anchor>
                  <from>
                    <xdr:col>22</xdr:col>
                    <xdr:colOff>38100</xdr:colOff>
                    <xdr:row>10</xdr:row>
                    <xdr:rowOff>19050</xdr:rowOff>
                  </from>
                  <to>
                    <xdr:col>22</xdr:col>
                    <xdr:colOff>257175</xdr:colOff>
                    <xdr:row>10</xdr:row>
                    <xdr:rowOff>171450</xdr:rowOff>
                  </to>
                </anchor>
              </controlPr>
            </control>
          </mc:Choice>
        </mc:AlternateContent>
        <mc:AlternateContent xmlns:mc="http://schemas.openxmlformats.org/markup-compatibility/2006">
          <mc:Choice Requires="x14">
            <control shapeId="3579" r:id="rId403" name="Check Box 507">
              <controlPr defaultSize="0" autoFill="0" autoLine="0" autoPict="0" altText="">
                <anchor>
                  <from>
                    <xdr:col>23</xdr:col>
                    <xdr:colOff>38100</xdr:colOff>
                    <xdr:row>10</xdr:row>
                    <xdr:rowOff>19050</xdr:rowOff>
                  </from>
                  <to>
                    <xdr:col>23</xdr:col>
                    <xdr:colOff>257175</xdr:colOff>
                    <xdr:row>10</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6DFF6D"/>
    <pageSetUpPr fitToPage="1"/>
  </sheetPr>
  <dimension ref="A1:BG1000"/>
  <sheetViews>
    <sheetView showGridLines="0" showZeros="0" zoomScaleNormal="100" workbookViewId="0">
      <selection activeCell="B14" sqref="B14:Q14"/>
    </sheetView>
  </sheetViews>
  <sheetFormatPr defaultColWidth="17.28515625" defaultRowHeight="15" customHeight="1" x14ac:dyDescent="0.2"/>
  <cols>
    <col min="1" max="59" width="2.7109375" customWidth="1"/>
  </cols>
  <sheetData>
    <row r="1" spans="1:59" ht="18.75" customHeight="1" x14ac:dyDescent="0.3">
      <c r="A1" s="69" t="s">
        <v>52</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row>
    <row r="2" spans="1:59" ht="15.75" customHeight="1" x14ac:dyDescent="0.25">
      <c r="A2" s="70"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35"/>
      <c r="AX2" s="65"/>
      <c r="AY2" s="65"/>
      <c r="AZ2" s="65"/>
      <c r="BA2" s="65"/>
      <c r="BB2" s="65"/>
      <c r="BC2" s="65"/>
      <c r="BD2" s="65"/>
      <c r="BE2" s="65"/>
      <c r="BF2" s="65"/>
      <c r="BG2" s="65"/>
    </row>
    <row r="3" spans="1:59" ht="12.75" customHeight="1" x14ac:dyDescent="0.2">
      <c r="A3" s="100"/>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row>
    <row r="4" spans="1:59" ht="17.25" customHeight="1" x14ac:dyDescent="0.25">
      <c r="A4" s="100" t="s">
        <v>110</v>
      </c>
      <c r="B4" s="65"/>
      <c r="C4" s="65"/>
      <c r="D4" s="65"/>
      <c r="E4" s="65"/>
      <c r="F4" s="65"/>
      <c r="G4" s="65"/>
      <c r="H4" s="397">
        <f>ContractorName</f>
        <v>0</v>
      </c>
      <c r="I4" s="205"/>
      <c r="J4" s="205"/>
      <c r="K4" s="205"/>
      <c r="L4" s="205"/>
      <c r="M4" s="205"/>
      <c r="N4" s="205"/>
      <c r="O4" s="205"/>
      <c r="P4" s="205"/>
      <c r="Q4" s="205"/>
      <c r="R4" s="205"/>
      <c r="S4" s="100"/>
      <c r="T4" s="65"/>
      <c r="U4" s="65" t="s">
        <v>57</v>
      </c>
      <c r="V4" s="65"/>
      <c r="W4" s="65"/>
      <c r="X4" s="65"/>
      <c r="Y4" s="65"/>
      <c r="Z4" s="65"/>
      <c r="AA4" s="65"/>
      <c r="AB4" s="276">
        <f>ContractNumber</f>
        <v>0</v>
      </c>
      <c r="AC4" s="205"/>
      <c r="AD4" s="205"/>
      <c r="AE4" s="205"/>
      <c r="AF4" s="205"/>
      <c r="AG4" s="205"/>
      <c r="AH4" s="205"/>
      <c r="AI4" s="205"/>
      <c r="AJ4" s="205"/>
      <c r="AK4" s="65"/>
      <c r="AL4" s="65"/>
      <c r="AM4" s="65"/>
      <c r="AN4" s="65"/>
      <c r="AO4" s="65"/>
      <c r="AP4" s="65"/>
      <c r="AQ4" s="65"/>
      <c r="AR4" s="345" t="s">
        <v>220</v>
      </c>
      <c r="AS4" s="186"/>
      <c r="AT4" s="186"/>
      <c r="AU4" s="186"/>
      <c r="AV4" s="186"/>
      <c r="AW4" s="186"/>
      <c r="AX4" s="65"/>
      <c r="AY4" s="65"/>
      <c r="AZ4" s="65"/>
      <c r="BA4" s="65"/>
      <c r="BB4" s="65"/>
      <c r="BC4" s="65"/>
      <c r="BD4" s="65"/>
      <c r="BE4" s="65"/>
      <c r="BF4" s="65"/>
      <c r="BG4" s="65"/>
    </row>
    <row r="5" spans="1:59" ht="17.25" customHeight="1" x14ac:dyDescent="0.25">
      <c r="A5" s="100" t="s">
        <v>112</v>
      </c>
      <c r="B5" s="65"/>
      <c r="C5" s="65"/>
      <c r="D5" s="65"/>
      <c r="E5" s="65"/>
      <c r="F5" s="65"/>
      <c r="G5" s="65"/>
      <c r="H5" s="375">
        <f>ProjectName1</f>
        <v>0</v>
      </c>
      <c r="I5" s="239"/>
      <c r="J5" s="239"/>
      <c r="K5" s="239"/>
      <c r="L5" s="239"/>
      <c r="M5" s="239"/>
      <c r="N5" s="239"/>
      <c r="O5" s="239"/>
      <c r="P5" s="239"/>
      <c r="Q5" s="239"/>
      <c r="R5" s="239"/>
      <c r="S5" s="100"/>
      <c r="T5" s="65"/>
      <c r="U5" s="65"/>
      <c r="V5" s="65"/>
      <c r="W5" s="65"/>
      <c r="X5" s="65"/>
      <c r="Y5" s="65"/>
      <c r="Z5" s="65"/>
      <c r="AA5" s="65"/>
      <c r="AB5" s="65"/>
      <c r="AC5" s="65"/>
      <c r="AD5" s="65"/>
      <c r="AE5" s="65"/>
      <c r="AF5" s="65"/>
      <c r="AG5" s="65"/>
      <c r="AH5" s="65"/>
      <c r="AI5" s="65"/>
      <c r="AJ5" s="65"/>
      <c r="AK5" s="65"/>
      <c r="AL5" s="65"/>
      <c r="AM5" s="65"/>
      <c r="AN5" s="65"/>
      <c r="AO5" s="65"/>
      <c r="AP5" s="65"/>
      <c r="AQ5" s="65"/>
      <c r="AR5" s="22"/>
      <c r="AS5" s="170"/>
      <c r="AT5" s="170"/>
      <c r="AU5" s="65"/>
      <c r="AV5" s="65"/>
      <c r="AW5" s="65"/>
      <c r="AX5" s="65"/>
      <c r="AY5" s="65"/>
      <c r="AZ5" s="65"/>
      <c r="BA5" s="65"/>
      <c r="BB5" s="65"/>
      <c r="BC5" s="65"/>
      <c r="BD5" s="65"/>
      <c r="BE5" s="65"/>
      <c r="BF5" s="65"/>
      <c r="BG5" s="65"/>
    </row>
    <row r="6" spans="1:59" ht="17.25" customHeight="1" x14ac:dyDescent="0.2">
      <c r="A6" s="100"/>
      <c r="B6" s="65"/>
      <c r="C6" s="65"/>
      <c r="D6" s="65"/>
      <c r="E6" s="65"/>
      <c r="F6" s="65"/>
      <c r="G6" s="65"/>
      <c r="H6" s="375">
        <f>ProjectName2</f>
        <v>0</v>
      </c>
      <c r="I6" s="239"/>
      <c r="J6" s="239"/>
      <c r="K6" s="239"/>
      <c r="L6" s="239"/>
      <c r="M6" s="239"/>
      <c r="N6" s="239"/>
      <c r="O6" s="239"/>
      <c r="P6" s="239"/>
      <c r="Q6" s="239"/>
      <c r="R6" s="239"/>
      <c r="S6" s="100"/>
      <c r="T6" s="65"/>
      <c r="U6" s="65" t="s">
        <v>58</v>
      </c>
      <c r="V6" s="65"/>
      <c r="W6" s="65"/>
      <c r="X6" s="65"/>
      <c r="Y6" s="65"/>
      <c r="Z6" s="65"/>
      <c r="AA6" s="65"/>
      <c r="AB6" s="276">
        <f>AlternateNumber</f>
        <v>0</v>
      </c>
      <c r="AC6" s="205"/>
      <c r="AD6" s="205"/>
      <c r="AE6" s="205"/>
      <c r="AF6" s="205"/>
      <c r="AG6" s="205"/>
      <c r="AH6" s="205"/>
      <c r="AI6" s="205"/>
      <c r="AJ6" s="205"/>
      <c r="AK6" s="65"/>
      <c r="AL6" s="65"/>
      <c r="AM6" s="65"/>
      <c r="AN6" s="65" t="s">
        <v>59</v>
      </c>
      <c r="AO6" s="65"/>
      <c r="AP6" s="65"/>
      <c r="AQ6" s="65"/>
      <c r="AR6" s="204">
        <f>RequestNumber</f>
        <v>0</v>
      </c>
      <c r="AS6" s="205"/>
      <c r="AT6" s="205"/>
      <c r="AU6" s="205"/>
      <c r="AV6" s="205"/>
      <c r="AW6" s="205"/>
      <c r="AX6" s="65"/>
      <c r="AY6" s="65"/>
      <c r="AZ6" s="65"/>
      <c r="BA6" s="65"/>
      <c r="BB6" s="65"/>
      <c r="BC6" s="65"/>
      <c r="BD6" s="65"/>
      <c r="BE6" s="65"/>
      <c r="BF6" s="65"/>
      <c r="BG6" s="65"/>
    </row>
    <row r="7" spans="1:59" ht="17.25" customHeight="1" x14ac:dyDescent="0.2">
      <c r="A7" s="100" t="s">
        <v>114</v>
      </c>
      <c r="B7" s="65"/>
      <c r="C7" s="65"/>
      <c r="D7" s="65"/>
      <c r="E7" s="65"/>
      <c r="F7" s="65"/>
      <c r="G7" s="65"/>
      <c r="H7" s="297">
        <f>ProjectLocation</f>
        <v>0</v>
      </c>
      <c r="I7" s="239"/>
      <c r="J7" s="239"/>
      <c r="K7" s="239"/>
      <c r="L7" s="239"/>
      <c r="M7" s="239"/>
      <c r="N7" s="239"/>
      <c r="O7" s="239"/>
      <c r="P7" s="239"/>
      <c r="Q7" s="239"/>
      <c r="R7" s="239"/>
      <c r="S7" s="78"/>
      <c r="T7" s="65"/>
      <c r="U7" s="65"/>
      <c r="V7" s="65"/>
      <c r="W7" s="65"/>
      <c r="X7" s="65"/>
      <c r="Y7" s="65"/>
      <c r="Z7" s="65"/>
      <c r="AA7" s="65"/>
      <c r="AB7" s="65"/>
      <c r="AC7" s="65"/>
      <c r="AD7" s="65"/>
      <c r="AE7" s="65"/>
      <c r="AF7" s="65"/>
      <c r="AG7" s="65"/>
      <c r="AH7" s="65"/>
      <c r="AI7" s="65"/>
      <c r="AJ7" s="65"/>
      <c r="AK7" s="65"/>
      <c r="AL7" s="65"/>
      <c r="AM7" s="65"/>
      <c r="AN7" s="367" t="s">
        <v>61</v>
      </c>
      <c r="AO7" s="184"/>
      <c r="AP7" s="207">
        <f>SUMLastPage+SVSLastPage+SVSLastPage+COSLastPage+COSLastPage+MATLastPage+SUBLastpage+1</f>
        <v>2</v>
      </c>
      <c r="AQ7" s="205"/>
      <c r="AR7" s="65"/>
      <c r="AS7" s="65" t="s">
        <v>62</v>
      </c>
      <c r="AT7" s="410">
        <f>LastPage</f>
        <v>1</v>
      </c>
      <c r="AU7" s="239"/>
      <c r="AV7" s="239"/>
      <c r="AW7" s="239"/>
      <c r="AX7" s="65"/>
      <c r="AY7" s="65"/>
      <c r="AZ7" s="65"/>
      <c r="BA7" s="65"/>
      <c r="BB7" s="65"/>
      <c r="BC7" s="65"/>
      <c r="BD7" s="65"/>
      <c r="BE7" s="65"/>
      <c r="BF7" s="65"/>
      <c r="BG7" s="65"/>
    </row>
    <row r="8" spans="1:59" ht="12" customHeight="1" x14ac:dyDescent="0.2">
      <c r="A8" s="171"/>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5"/>
      <c r="AY8" s="65"/>
      <c r="AZ8" s="65"/>
      <c r="BA8" s="65"/>
      <c r="BB8" s="65"/>
      <c r="BC8" s="65"/>
      <c r="BD8" s="65"/>
      <c r="BE8" s="65"/>
      <c r="BF8" s="65"/>
      <c r="BG8" s="65"/>
    </row>
    <row r="9" spans="1:59" ht="12.75" customHeight="1" x14ac:dyDescent="0.2">
      <c r="A9" s="172" t="s">
        <v>221</v>
      </c>
      <c r="B9" s="379" t="s">
        <v>222</v>
      </c>
      <c r="C9" s="380"/>
      <c r="D9" s="380"/>
      <c r="E9" s="380"/>
      <c r="F9" s="380"/>
      <c r="G9" s="380"/>
      <c r="H9" s="380"/>
      <c r="I9" s="380"/>
      <c r="J9" s="380"/>
      <c r="K9" s="380"/>
      <c r="L9" s="380"/>
      <c r="M9" s="380"/>
      <c r="N9" s="380"/>
      <c r="O9" s="380"/>
      <c r="P9" s="380"/>
      <c r="Q9" s="381"/>
      <c r="R9" s="379" t="s">
        <v>223</v>
      </c>
      <c r="S9" s="380"/>
      <c r="T9" s="380"/>
      <c r="U9" s="380"/>
      <c r="V9" s="381"/>
      <c r="W9" s="379" t="s">
        <v>224</v>
      </c>
      <c r="X9" s="380"/>
      <c r="Y9" s="380"/>
      <c r="Z9" s="381"/>
      <c r="AA9" s="379" t="s">
        <v>225</v>
      </c>
      <c r="AB9" s="380"/>
      <c r="AC9" s="380"/>
      <c r="AD9" s="381"/>
      <c r="AE9" s="379" t="s">
        <v>226</v>
      </c>
      <c r="AF9" s="380"/>
      <c r="AG9" s="380"/>
      <c r="AH9" s="381"/>
      <c r="AI9" s="379" t="s">
        <v>227</v>
      </c>
      <c r="AJ9" s="380"/>
      <c r="AK9" s="380"/>
      <c r="AL9" s="381"/>
      <c r="AM9" s="379" t="s">
        <v>228</v>
      </c>
      <c r="AN9" s="380"/>
      <c r="AO9" s="380"/>
      <c r="AP9" s="381"/>
      <c r="AQ9" s="379" t="s">
        <v>229</v>
      </c>
      <c r="AR9" s="380"/>
      <c r="AS9" s="380"/>
      <c r="AT9" s="380"/>
      <c r="AU9" s="380"/>
      <c r="AV9" s="380"/>
      <c r="AW9" s="381"/>
      <c r="AX9" s="65"/>
      <c r="AY9" s="65"/>
      <c r="AZ9" s="65"/>
      <c r="BA9" s="65"/>
      <c r="BB9" s="65"/>
      <c r="BC9" s="65"/>
      <c r="BD9" s="65"/>
      <c r="BE9" s="65"/>
      <c r="BF9" s="65"/>
      <c r="BG9" s="65"/>
    </row>
    <row r="10" spans="1:59" ht="12.75" customHeight="1" x14ac:dyDescent="0.2">
      <c r="A10" s="369" t="s">
        <v>230</v>
      </c>
      <c r="B10" s="376" t="s">
        <v>231</v>
      </c>
      <c r="C10" s="184"/>
      <c r="D10" s="184"/>
      <c r="E10" s="184"/>
      <c r="F10" s="184"/>
      <c r="G10" s="184"/>
      <c r="H10" s="184"/>
      <c r="I10" s="184"/>
      <c r="J10" s="184"/>
      <c r="K10" s="184"/>
      <c r="L10" s="184"/>
      <c r="M10" s="184"/>
      <c r="N10" s="184"/>
      <c r="O10" s="184"/>
      <c r="P10" s="184"/>
      <c r="Q10" s="377"/>
      <c r="R10" s="376" t="s">
        <v>68</v>
      </c>
      <c r="S10" s="184"/>
      <c r="T10" s="184"/>
      <c r="U10" s="184"/>
      <c r="V10" s="377"/>
      <c r="W10" s="376"/>
      <c r="X10" s="184"/>
      <c r="Y10" s="184"/>
      <c r="Z10" s="377"/>
      <c r="AA10" s="376" t="s">
        <v>232</v>
      </c>
      <c r="AB10" s="184"/>
      <c r="AC10" s="184"/>
      <c r="AD10" s="377"/>
      <c r="AE10" s="376" t="s">
        <v>232</v>
      </c>
      <c r="AF10" s="184"/>
      <c r="AG10" s="184"/>
      <c r="AH10" s="377"/>
      <c r="AI10" s="376" t="s">
        <v>233</v>
      </c>
      <c r="AJ10" s="184"/>
      <c r="AK10" s="184"/>
      <c r="AL10" s="377"/>
      <c r="AM10" s="376" t="s">
        <v>233</v>
      </c>
      <c r="AN10" s="184"/>
      <c r="AO10" s="184"/>
      <c r="AP10" s="377"/>
      <c r="AQ10" s="384" t="s">
        <v>234</v>
      </c>
      <c r="AR10" s="290"/>
      <c r="AS10" s="290"/>
      <c r="AT10" s="290"/>
      <c r="AU10" s="290"/>
      <c r="AV10" s="290"/>
      <c r="AW10" s="291"/>
      <c r="AX10" s="65"/>
      <c r="AY10" s="65"/>
      <c r="AZ10" s="65"/>
      <c r="BA10" s="65"/>
      <c r="BB10" s="65"/>
      <c r="BC10" s="65"/>
      <c r="BD10" s="65"/>
      <c r="BE10" s="65"/>
      <c r="BF10" s="65"/>
      <c r="BG10" s="65"/>
    </row>
    <row r="11" spans="1:59" ht="12.75" customHeight="1" x14ac:dyDescent="0.2">
      <c r="A11" s="370"/>
      <c r="B11" s="378"/>
      <c r="C11" s="184"/>
      <c r="D11" s="184"/>
      <c r="E11" s="184"/>
      <c r="F11" s="184"/>
      <c r="G11" s="184"/>
      <c r="H11" s="184"/>
      <c r="I11" s="184"/>
      <c r="J11" s="184"/>
      <c r="K11" s="184"/>
      <c r="L11" s="184"/>
      <c r="M11" s="184"/>
      <c r="N11" s="184"/>
      <c r="O11" s="184"/>
      <c r="P11" s="184"/>
      <c r="Q11" s="377"/>
      <c r="R11" s="378"/>
      <c r="S11" s="184"/>
      <c r="T11" s="184"/>
      <c r="U11" s="184"/>
      <c r="V11" s="377"/>
      <c r="W11" s="378"/>
      <c r="X11" s="184"/>
      <c r="Y11" s="184"/>
      <c r="Z11" s="377"/>
      <c r="AA11" s="378"/>
      <c r="AB11" s="184"/>
      <c r="AC11" s="184"/>
      <c r="AD11" s="377"/>
      <c r="AE11" s="378"/>
      <c r="AF11" s="184"/>
      <c r="AG11" s="184"/>
      <c r="AH11" s="377"/>
      <c r="AI11" s="378"/>
      <c r="AJ11" s="184"/>
      <c r="AK11" s="184"/>
      <c r="AL11" s="377"/>
      <c r="AM11" s="378"/>
      <c r="AN11" s="184"/>
      <c r="AO11" s="184"/>
      <c r="AP11" s="377"/>
      <c r="AQ11" s="378"/>
      <c r="AR11" s="184"/>
      <c r="AS11" s="184"/>
      <c r="AT11" s="184"/>
      <c r="AU11" s="184"/>
      <c r="AV11" s="184"/>
      <c r="AW11" s="377"/>
      <c r="AX11" s="65"/>
      <c r="AY11" s="65"/>
      <c r="AZ11" s="65"/>
      <c r="BA11" s="65"/>
      <c r="BB11" s="65"/>
      <c r="BC11" s="65"/>
      <c r="BD11" s="65"/>
      <c r="BE11" s="65"/>
      <c r="BF11" s="65"/>
      <c r="BG11" s="65"/>
    </row>
    <row r="12" spans="1:59" ht="12.75" customHeight="1" x14ac:dyDescent="0.2">
      <c r="A12" s="370"/>
      <c r="B12" s="378"/>
      <c r="C12" s="184"/>
      <c r="D12" s="184"/>
      <c r="E12" s="184"/>
      <c r="F12" s="184"/>
      <c r="G12" s="184"/>
      <c r="H12" s="184"/>
      <c r="I12" s="184"/>
      <c r="J12" s="184"/>
      <c r="K12" s="184"/>
      <c r="L12" s="184"/>
      <c r="M12" s="184"/>
      <c r="N12" s="184"/>
      <c r="O12" s="184"/>
      <c r="P12" s="184"/>
      <c r="Q12" s="377"/>
      <c r="R12" s="378"/>
      <c r="S12" s="184"/>
      <c r="T12" s="184"/>
      <c r="U12" s="184"/>
      <c r="V12" s="377"/>
      <c r="W12" s="376" t="s">
        <v>235</v>
      </c>
      <c r="X12" s="184"/>
      <c r="Y12" s="184"/>
      <c r="Z12" s="377"/>
      <c r="AA12" s="376" t="s">
        <v>236</v>
      </c>
      <c r="AB12" s="184"/>
      <c r="AC12" s="184"/>
      <c r="AD12" s="377"/>
      <c r="AE12" s="376" t="s">
        <v>237</v>
      </c>
      <c r="AF12" s="184"/>
      <c r="AG12" s="184"/>
      <c r="AH12" s="377"/>
      <c r="AI12" s="376" t="s">
        <v>236</v>
      </c>
      <c r="AJ12" s="184"/>
      <c r="AK12" s="184"/>
      <c r="AL12" s="377"/>
      <c r="AM12" s="376" t="s">
        <v>237</v>
      </c>
      <c r="AN12" s="184"/>
      <c r="AO12" s="184"/>
      <c r="AP12" s="377"/>
      <c r="AQ12" s="385"/>
      <c r="AR12" s="386"/>
      <c r="AS12" s="386"/>
      <c r="AT12" s="386"/>
      <c r="AU12" s="386"/>
      <c r="AV12" s="386"/>
      <c r="AW12" s="387"/>
      <c r="AX12" s="65"/>
      <c r="AY12" s="65"/>
      <c r="AZ12" s="65"/>
      <c r="BA12" s="65"/>
      <c r="BB12" s="65"/>
      <c r="BC12" s="65"/>
      <c r="BD12" s="65"/>
      <c r="BE12" s="65"/>
      <c r="BF12" s="65"/>
      <c r="BG12" s="65"/>
    </row>
    <row r="13" spans="1:59" ht="12.75" customHeight="1" x14ac:dyDescent="0.2">
      <c r="A13" s="371"/>
      <c r="B13" s="385"/>
      <c r="C13" s="386"/>
      <c r="D13" s="386"/>
      <c r="E13" s="386"/>
      <c r="F13" s="386"/>
      <c r="G13" s="386"/>
      <c r="H13" s="386"/>
      <c r="I13" s="386"/>
      <c r="J13" s="386"/>
      <c r="K13" s="386"/>
      <c r="L13" s="386"/>
      <c r="M13" s="386"/>
      <c r="N13" s="386"/>
      <c r="O13" s="386"/>
      <c r="P13" s="386"/>
      <c r="Q13" s="387"/>
      <c r="R13" s="385"/>
      <c r="S13" s="386"/>
      <c r="T13" s="386"/>
      <c r="U13" s="386"/>
      <c r="V13" s="387"/>
      <c r="W13" s="388" t="s">
        <v>89</v>
      </c>
      <c r="X13" s="386"/>
      <c r="Y13" s="386"/>
      <c r="Z13" s="387"/>
      <c r="AA13" s="388" t="s">
        <v>89</v>
      </c>
      <c r="AB13" s="386"/>
      <c r="AC13" s="386"/>
      <c r="AD13" s="387"/>
      <c r="AE13" s="388" t="s">
        <v>89</v>
      </c>
      <c r="AF13" s="386"/>
      <c r="AG13" s="386"/>
      <c r="AH13" s="387"/>
      <c r="AI13" s="388" t="s">
        <v>89</v>
      </c>
      <c r="AJ13" s="386"/>
      <c r="AK13" s="386"/>
      <c r="AL13" s="387"/>
      <c r="AM13" s="388" t="s">
        <v>89</v>
      </c>
      <c r="AN13" s="386"/>
      <c r="AO13" s="386"/>
      <c r="AP13" s="387"/>
      <c r="AQ13" s="407" t="s">
        <v>238</v>
      </c>
      <c r="AR13" s="409"/>
      <c r="AS13" s="407" t="s">
        <v>239</v>
      </c>
      <c r="AT13" s="408"/>
      <c r="AU13" s="409"/>
      <c r="AV13" s="407" t="s">
        <v>240</v>
      </c>
      <c r="AW13" s="409"/>
      <c r="AX13" s="65"/>
      <c r="AY13" s="65"/>
      <c r="AZ13" s="65"/>
      <c r="BA13" s="65"/>
      <c r="BB13" s="65"/>
      <c r="BC13" s="65"/>
      <c r="BD13" s="65"/>
      <c r="BE13" s="65"/>
      <c r="BF13" s="65"/>
      <c r="BG13" s="65"/>
    </row>
    <row r="14" spans="1:59" ht="12.75" customHeight="1" x14ac:dyDescent="0.2">
      <c r="A14" s="173" t="s">
        <v>241</v>
      </c>
      <c r="B14" s="372"/>
      <c r="C14" s="363"/>
      <c r="D14" s="363"/>
      <c r="E14" s="363"/>
      <c r="F14" s="363"/>
      <c r="G14" s="363"/>
      <c r="H14" s="363"/>
      <c r="I14" s="363"/>
      <c r="J14" s="363"/>
      <c r="K14" s="363"/>
      <c r="L14" s="363"/>
      <c r="M14" s="363"/>
      <c r="N14" s="363"/>
      <c r="O14" s="363"/>
      <c r="P14" s="363"/>
      <c r="Q14" s="364"/>
      <c r="R14" s="383"/>
      <c r="S14" s="363"/>
      <c r="T14" s="363"/>
      <c r="U14" s="363"/>
      <c r="V14" s="364"/>
      <c r="W14" s="391"/>
      <c r="X14" s="392"/>
      <c r="Y14" s="392"/>
      <c r="Z14" s="393"/>
      <c r="AA14" s="389"/>
      <c r="AB14" s="363"/>
      <c r="AC14" s="363"/>
      <c r="AD14" s="364"/>
      <c r="AE14" s="389"/>
      <c r="AF14" s="363"/>
      <c r="AG14" s="363"/>
      <c r="AH14" s="364"/>
      <c r="AI14" s="389"/>
      <c r="AJ14" s="363"/>
      <c r="AK14" s="363"/>
      <c r="AL14" s="364"/>
      <c r="AM14" s="389"/>
      <c r="AN14" s="363"/>
      <c r="AO14" s="363"/>
      <c r="AP14" s="364"/>
      <c r="AQ14" s="383"/>
      <c r="AR14" s="364"/>
      <c r="AS14" s="383"/>
      <c r="AT14" s="363"/>
      <c r="AU14" s="364"/>
      <c r="AV14" s="383"/>
      <c r="AW14" s="364"/>
      <c r="AX14" s="65"/>
      <c r="AY14" s="65"/>
      <c r="AZ14" s="65"/>
      <c r="BA14" s="65"/>
      <c r="BB14" s="65"/>
      <c r="BC14" s="65"/>
      <c r="BD14" s="65"/>
      <c r="BE14" s="65"/>
      <c r="BF14" s="65"/>
      <c r="BG14" s="65"/>
    </row>
    <row r="15" spans="1:59" ht="12.75" customHeight="1" x14ac:dyDescent="0.2">
      <c r="A15" s="174" t="s">
        <v>242</v>
      </c>
      <c r="B15" s="373"/>
      <c r="C15" s="230"/>
      <c r="D15" s="230"/>
      <c r="E15" s="230"/>
      <c r="F15" s="230"/>
      <c r="G15" s="230"/>
      <c r="H15" s="230"/>
      <c r="I15" s="230"/>
      <c r="J15" s="230"/>
      <c r="K15" s="230"/>
      <c r="L15" s="230"/>
      <c r="M15" s="230"/>
      <c r="N15" s="230"/>
      <c r="O15" s="230"/>
      <c r="P15" s="230"/>
      <c r="Q15" s="231"/>
      <c r="R15" s="374"/>
      <c r="S15" s="230"/>
      <c r="T15" s="230"/>
      <c r="U15" s="230"/>
      <c r="V15" s="230"/>
      <c r="W15" s="382"/>
      <c r="X15" s="230"/>
      <c r="Y15" s="230"/>
      <c r="Z15" s="231"/>
      <c r="AA15" s="390"/>
      <c r="AB15" s="230"/>
      <c r="AC15" s="230"/>
      <c r="AD15" s="231"/>
      <c r="AE15" s="382"/>
      <c r="AF15" s="230"/>
      <c r="AG15" s="230"/>
      <c r="AH15" s="231"/>
      <c r="AI15" s="382"/>
      <c r="AJ15" s="230"/>
      <c r="AK15" s="230"/>
      <c r="AL15" s="231"/>
      <c r="AM15" s="382"/>
      <c r="AN15" s="230"/>
      <c r="AO15" s="230"/>
      <c r="AP15" s="231"/>
      <c r="AQ15" s="374"/>
      <c r="AR15" s="231"/>
      <c r="AS15" s="374"/>
      <c r="AT15" s="230"/>
      <c r="AU15" s="231"/>
      <c r="AV15" s="374"/>
      <c r="AW15" s="231"/>
      <c r="AX15" s="65"/>
      <c r="AY15" s="65"/>
      <c r="AZ15" s="65"/>
      <c r="BA15" s="65"/>
      <c r="BB15" s="65"/>
      <c r="BC15" s="65"/>
      <c r="BD15" s="65"/>
      <c r="BE15" s="65"/>
      <c r="BF15" s="65"/>
      <c r="BG15" s="65"/>
    </row>
    <row r="16" spans="1:59" ht="12.75" customHeight="1" x14ac:dyDescent="0.2">
      <c r="A16" s="174" t="s">
        <v>243</v>
      </c>
      <c r="B16" s="373"/>
      <c r="C16" s="230"/>
      <c r="D16" s="230"/>
      <c r="E16" s="230"/>
      <c r="F16" s="230"/>
      <c r="G16" s="230"/>
      <c r="H16" s="230"/>
      <c r="I16" s="230"/>
      <c r="J16" s="230"/>
      <c r="K16" s="230"/>
      <c r="L16" s="230"/>
      <c r="M16" s="230"/>
      <c r="N16" s="230"/>
      <c r="O16" s="230"/>
      <c r="P16" s="230"/>
      <c r="Q16" s="231"/>
      <c r="R16" s="374"/>
      <c r="S16" s="230"/>
      <c r="T16" s="230"/>
      <c r="U16" s="230"/>
      <c r="V16" s="230"/>
      <c r="W16" s="382"/>
      <c r="X16" s="230"/>
      <c r="Y16" s="230"/>
      <c r="Z16" s="231"/>
      <c r="AA16" s="390"/>
      <c r="AB16" s="230"/>
      <c r="AC16" s="230"/>
      <c r="AD16" s="231"/>
      <c r="AE16" s="382"/>
      <c r="AF16" s="230"/>
      <c r="AG16" s="230"/>
      <c r="AH16" s="231"/>
      <c r="AI16" s="382"/>
      <c r="AJ16" s="230"/>
      <c r="AK16" s="230"/>
      <c r="AL16" s="231"/>
      <c r="AM16" s="382"/>
      <c r="AN16" s="230"/>
      <c r="AO16" s="230"/>
      <c r="AP16" s="231"/>
      <c r="AQ16" s="374"/>
      <c r="AR16" s="231"/>
      <c r="AS16" s="374"/>
      <c r="AT16" s="230"/>
      <c r="AU16" s="231"/>
      <c r="AV16" s="374"/>
      <c r="AW16" s="231"/>
      <c r="AX16" s="65"/>
      <c r="AY16" s="65"/>
      <c r="AZ16" s="65"/>
      <c r="BA16" s="65"/>
      <c r="BB16" s="65"/>
      <c r="BC16" s="65"/>
      <c r="BD16" s="65"/>
      <c r="BE16" s="65"/>
      <c r="BF16" s="65"/>
      <c r="BG16" s="65"/>
    </row>
    <row r="17" spans="1:59" ht="12.75" customHeight="1" x14ac:dyDescent="0.2">
      <c r="A17" s="174" t="s">
        <v>244</v>
      </c>
      <c r="B17" s="373"/>
      <c r="C17" s="230"/>
      <c r="D17" s="230"/>
      <c r="E17" s="230"/>
      <c r="F17" s="230"/>
      <c r="G17" s="230"/>
      <c r="H17" s="230"/>
      <c r="I17" s="230"/>
      <c r="J17" s="230"/>
      <c r="K17" s="230"/>
      <c r="L17" s="230"/>
      <c r="M17" s="230"/>
      <c r="N17" s="230"/>
      <c r="O17" s="230"/>
      <c r="P17" s="230"/>
      <c r="Q17" s="231"/>
      <c r="R17" s="374"/>
      <c r="S17" s="230"/>
      <c r="T17" s="230"/>
      <c r="U17" s="230"/>
      <c r="V17" s="230"/>
      <c r="W17" s="382"/>
      <c r="X17" s="230"/>
      <c r="Y17" s="230"/>
      <c r="Z17" s="231"/>
      <c r="AA17" s="390"/>
      <c r="AB17" s="230"/>
      <c r="AC17" s="230"/>
      <c r="AD17" s="231"/>
      <c r="AE17" s="382"/>
      <c r="AF17" s="230"/>
      <c r="AG17" s="230"/>
      <c r="AH17" s="231"/>
      <c r="AI17" s="382"/>
      <c r="AJ17" s="230"/>
      <c r="AK17" s="230"/>
      <c r="AL17" s="231"/>
      <c r="AM17" s="382"/>
      <c r="AN17" s="230"/>
      <c r="AO17" s="230"/>
      <c r="AP17" s="231"/>
      <c r="AQ17" s="374"/>
      <c r="AR17" s="231"/>
      <c r="AS17" s="374"/>
      <c r="AT17" s="230"/>
      <c r="AU17" s="231"/>
      <c r="AV17" s="374"/>
      <c r="AW17" s="231"/>
      <c r="AX17" s="65"/>
      <c r="AY17" s="65"/>
      <c r="AZ17" s="65"/>
      <c r="BA17" s="65"/>
      <c r="BB17" s="65"/>
      <c r="BC17" s="65"/>
      <c r="BD17" s="65"/>
      <c r="BE17" s="65"/>
      <c r="BF17" s="65"/>
      <c r="BG17" s="65"/>
    </row>
    <row r="18" spans="1:59" ht="12.75" customHeight="1" x14ac:dyDescent="0.2">
      <c r="A18" s="174" t="s">
        <v>245</v>
      </c>
      <c r="B18" s="373"/>
      <c r="C18" s="230"/>
      <c r="D18" s="230"/>
      <c r="E18" s="230"/>
      <c r="F18" s="230"/>
      <c r="G18" s="230"/>
      <c r="H18" s="230"/>
      <c r="I18" s="230"/>
      <c r="J18" s="230"/>
      <c r="K18" s="230"/>
      <c r="L18" s="230"/>
      <c r="M18" s="230"/>
      <c r="N18" s="230"/>
      <c r="O18" s="230"/>
      <c r="P18" s="230"/>
      <c r="Q18" s="231"/>
      <c r="R18" s="374"/>
      <c r="S18" s="230"/>
      <c r="T18" s="230"/>
      <c r="U18" s="230"/>
      <c r="V18" s="230"/>
      <c r="W18" s="382"/>
      <c r="X18" s="230"/>
      <c r="Y18" s="230"/>
      <c r="Z18" s="231"/>
      <c r="AA18" s="390"/>
      <c r="AB18" s="230"/>
      <c r="AC18" s="230"/>
      <c r="AD18" s="231"/>
      <c r="AE18" s="382"/>
      <c r="AF18" s="230"/>
      <c r="AG18" s="230"/>
      <c r="AH18" s="231"/>
      <c r="AI18" s="382"/>
      <c r="AJ18" s="230"/>
      <c r="AK18" s="230"/>
      <c r="AL18" s="231"/>
      <c r="AM18" s="382"/>
      <c r="AN18" s="230"/>
      <c r="AO18" s="230"/>
      <c r="AP18" s="231"/>
      <c r="AQ18" s="374"/>
      <c r="AR18" s="231"/>
      <c r="AS18" s="374"/>
      <c r="AT18" s="230"/>
      <c r="AU18" s="231"/>
      <c r="AV18" s="374"/>
      <c r="AW18" s="231"/>
      <c r="AX18" s="65"/>
      <c r="AY18" s="65"/>
      <c r="AZ18" s="65"/>
      <c r="BA18" s="65"/>
      <c r="BB18" s="65"/>
      <c r="BC18" s="65"/>
      <c r="BD18" s="65"/>
      <c r="BE18" s="65"/>
      <c r="BF18" s="65"/>
      <c r="BG18" s="65"/>
    </row>
    <row r="19" spans="1:59" ht="12.75" customHeight="1" x14ac:dyDescent="0.2">
      <c r="A19" s="174" t="s">
        <v>246</v>
      </c>
      <c r="B19" s="373"/>
      <c r="C19" s="230"/>
      <c r="D19" s="230"/>
      <c r="E19" s="230"/>
      <c r="F19" s="230"/>
      <c r="G19" s="230"/>
      <c r="H19" s="230"/>
      <c r="I19" s="230"/>
      <c r="J19" s="230"/>
      <c r="K19" s="230"/>
      <c r="L19" s="230"/>
      <c r="M19" s="230"/>
      <c r="N19" s="230"/>
      <c r="O19" s="230"/>
      <c r="P19" s="230"/>
      <c r="Q19" s="231"/>
      <c r="R19" s="374"/>
      <c r="S19" s="230"/>
      <c r="T19" s="230"/>
      <c r="U19" s="230"/>
      <c r="V19" s="230"/>
      <c r="W19" s="382"/>
      <c r="X19" s="230"/>
      <c r="Y19" s="230"/>
      <c r="Z19" s="231"/>
      <c r="AA19" s="390"/>
      <c r="AB19" s="230"/>
      <c r="AC19" s="230"/>
      <c r="AD19" s="231"/>
      <c r="AE19" s="382"/>
      <c r="AF19" s="230"/>
      <c r="AG19" s="230"/>
      <c r="AH19" s="231"/>
      <c r="AI19" s="382"/>
      <c r="AJ19" s="230"/>
      <c r="AK19" s="230"/>
      <c r="AL19" s="231"/>
      <c r="AM19" s="382"/>
      <c r="AN19" s="230"/>
      <c r="AO19" s="230"/>
      <c r="AP19" s="231"/>
      <c r="AQ19" s="374"/>
      <c r="AR19" s="231"/>
      <c r="AS19" s="374"/>
      <c r="AT19" s="230"/>
      <c r="AU19" s="231"/>
      <c r="AV19" s="374"/>
      <c r="AW19" s="231"/>
      <c r="AX19" s="65"/>
      <c r="AY19" s="65"/>
      <c r="AZ19" s="65"/>
      <c r="BA19" s="65"/>
      <c r="BB19" s="65"/>
      <c r="BC19" s="65"/>
      <c r="BD19" s="65"/>
      <c r="BE19" s="65"/>
      <c r="BF19" s="65"/>
      <c r="BG19" s="65"/>
    </row>
    <row r="20" spans="1:59" ht="12.75" customHeight="1" x14ac:dyDescent="0.2">
      <c r="A20" s="174" t="s">
        <v>247</v>
      </c>
      <c r="B20" s="373"/>
      <c r="C20" s="230"/>
      <c r="D20" s="230"/>
      <c r="E20" s="230"/>
      <c r="F20" s="230"/>
      <c r="G20" s="230"/>
      <c r="H20" s="230"/>
      <c r="I20" s="230"/>
      <c r="J20" s="230"/>
      <c r="K20" s="230"/>
      <c r="L20" s="230"/>
      <c r="M20" s="230"/>
      <c r="N20" s="230"/>
      <c r="O20" s="230"/>
      <c r="P20" s="230"/>
      <c r="Q20" s="231"/>
      <c r="R20" s="374"/>
      <c r="S20" s="230"/>
      <c r="T20" s="230"/>
      <c r="U20" s="230"/>
      <c r="V20" s="230"/>
      <c r="W20" s="382"/>
      <c r="X20" s="230"/>
      <c r="Y20" s="230"/>
      <c r="Z20" s="231"/>
      <c r="AA20" s="390"/>
      <c r="AB20" s="230"/>
      <c r="AC20" s="230"/>
      <c r="AD20" s="231"/>
      <c r="AE20" s="382"/>
      <c r="AF20" s="230"/>
      <c r="AG20" s="230"/>
      <c r="AH20" s="231"/>
      <c r="AI20" s="382"/>
      <c r="AJ20" s="230"/>
      <c r="AK20" s="230"/>
      <c r="AL20" s="231"/>
      <c r="AM20" s="382"/>
      <c r="AN20" s="230"/>
      <c r="AO20" s="230"/>
      <c r="AP20" s="231"/>
      <c r="AQ20" s="374"/>
      <c r="AR20" s="231"/>
      <c r="AS20" s="374"/>
      <c r="AT20" s="230"/>
      <c r="AU20" s="231"/>
      <c r="AV20" s="374"/>
      <c r="AW20" s="231"/>
      <c r="AX20" s="65"/>
      <c r="AY20" s="65"/>
      <c r="AZ20" s="65"/>
      <c r="BA20" s="65"/>
      <c r="BB20" s="65"/>
      <c r="BC20" s="65"/>
      <c r="BD20" s="65"/>
      <c r="BE20" s="65"/>
      <c r="BF20" s="65"/>
      <c r="BG20" s="65"/>
    </row>
    <row r="21" spans="1:59" ht="12.75" customHeight="1" x14ac:dyDescent="0.2">
      <c r="A21" s="174" t="s">
        <v>248</v>
      </c>
      <c r="B21" s="373"/>
      <c r="C21" s="230"/>
      <c r="D21" s="230"/>
      <c r="E21" s="230"/>
      <c r="F21" s="230"/>
      <c r="G21" s="230"/>
      <c r="H21" s="230"/>
      <c r="I21" s="230"/>
      <c r="J21" s="230"/>
      <c r="K21" s="230"/>
      <c r="L21" s="230"/>
      <c r="M21" s="230"/>
      <c r="N21" s="230"/>
      <c r="O21" s="230"/>
      <c r="P21" s="230"/>
      <c r="Q21" s="231"/>
      <c r="R21" s="374"/>
      <c r="S21" s="230"/>
      <c r="T21" s="230"/>
      <c r="U21" s="230"/>
      <c r="V21" s="230"/>
      <c r="W21" s="382"/>
      <c r="X21" s="230"/>
      <c r="Y21" s="230"/>
      <c r="Z21" s="231"/>
      <c r="AA21" s="390"/>
      <c r="AB21" s="230"/>
      <c r="AC21" s="230"/>
      <c r="AD21" s="231"/>
      <c r="AE21" s="382"/>
      <c r="AF21" s="230"/>
      <c r="AG21" s="230"/>
      <c r="AH21" s="231"/>
      <c r="AI21" s="382"/>
      <c r="AJ21" s="230"/>
      <c r="AK21" s="230"/>
      <c r="AL21" s="231"/>
      <c r="AM21" s="382"/>
      <c r="AN21" s="230"/>
      <c r="AO21" s="230"/>
      <c r="AP21" s="231"/>
      <c r="AQ21" s="374"/>
      <c r="AR21" s="231"/>
      <c r="AS21" s="374"/>
      <c r="AT21" s="230"/>
      <c r="AU21" s="231"/>
      <c r="AV21" s="374"/>
      <c r="AW21" s="231"/>
      <c r="AX21" s="65"/>
      <c r="AY21" s="65"/>
      <c r="AZ21" s="65"/>
      <c r="BA21" s="65"/>
      <c r="BB21" s="65"/>
      <c r="BC21" s="65"/>
      <c r="BD21" s="65"/>
      <c r="BE21" s="65"/>
      <c r="BF21" s="65"/>
      <c r="BG21" s="65"/>
    </row>
    <row r="22" spans="1:59" ht="12.75" customHeight="1" x14ac:dyDescent="0.2">
      <c r="A22" s="174" t="s">
        <v>249</v>
      </c>
      <c r="B22" s="373"/>
      <c r="C22" s="230"/>
      <c r="D22" s="230"/>
      <c r="E22" s="230"/>
      <c r="F22" s="230"/>
      <c r="G22" s="230"/>
      <c r="H22" s="230"/>
      <c r="I22" s="230"/>
      <c r="J22" s="230"/>
      <c r="K22" s="230"/>
      <c r="L22" s="230"/>
      <c r="M22" s="230"/>
      <c r="N22" s="230"/>
      <c r="O22" s="230"/>
      <c r="P22" s="230"/>
      <c r="Q22" s="231"/>
      <c r="R22" s="374"/>
      <c r="S22" s="230"/>
      <c r="T22" s="230"/>
      <c r="U22" s="230"/>
      <c r="V22" s="230"/>
      <c r="W22" s="382"/>
      <c r="X22" s="230"/>
      <c r="Y22" s="230"/>
      <c r="Z22" s="231"/>
      <c r="AA22" s="390"/>
      <c r="AB22" s="230"/>
      <c r="AC22" s="230"/>
      <c r="AD22" s="231"/>
      <c r="AE22" s="382"/>
      <c r="AF22" s="230"/>
      <c r="AG22" s="230"/>
      <c r="AH22" s="231"/>
      <c r="AI22" s="382"/>
      <c r="AJ22" s="230"/>
      <c r="AK22" s="230"/>
      <c r="AL22" s="231"/>
      <c r="AM22" s="382"/>
      <c r="AN22" s="230"/>
      <c r="AO22" s="230"/>
      <c r="AP22" s="231"/>
      <c r="AQ22" s="374"/>
      <c r="AR22" s="231"/>
      <c r="AS22" s="374"/>
      <c r="AT22" s="230"/>
      <c r="AU22" s="231"/>
      <c r="AV22" s="374"/>
      <c r="AW22" s="231"/>
      <c r="AX22" s="65"/>
      <c r="AY22" s="65"/>
      <c r="AZ22" s="65"/>
      <c r="BA22" s="65"/>
      <c r="BB22" s="65"/>
      <c r="BC22" s="65"/>
      <c r="BD22" s="65"/>
      <c r="BE22" s="65"/>
      <c r="BF22" s="65"/>
      <c r="BG22" s="65"/>
    </row>
    <row r="23" spans="1:59" ht="12.75" customHeight="1" x14ac:dyDescent="0.2">
      <c r="A23" s="174" t="s">
        <v>250</v>
      </c>
      <c r="B23" s="373"/>
      <c r="C23" s="230"/>
      <c r="D23" s="230"/>
      <c r="E23" s="230"/>
      <c r="F23" s="230"/>
      <c r="G23" s="230"/>
      <c r="H23" s="230"/>
      <c r="I23" s="230"/>
      <c r="J23" s="230"/>
      <c r="K23" s="230"/>
      <c r="L23" s="230"/>
      <c r="M23" s="230"/>
      <c r="N23" s="230"/>
      <c r="O23" s="230"/>
      <c r="P23" s="230"/>
      <c r="Q23" s="231"/>
      <c r="R23" s="374"/>
      <c r="S23" s="230"/>
      <c r="T23" s="230"/>
      <c r="U23" s="230"/>
      <c r="V23" s="230"/>
      <c r="W23" s="382"/>
      <c r="X23" s="230"/>
      <c r="Y23" s="230"/>
      <c r="Z23" s="231"/>
      <c r="AA23" s="390"/>
      <c r="AB23" s="230"/>
      <c r="AC23" s="230"/>
      <c r="AD23" s="231"/>
      <c r="AE23" s="382"/>
      <c r="AF23" s="230"/>
      <c r="AG23" s="230"/>
      <c r="AH23" s="231"/>
      <c r="AI23" s="382"/>
      <c r="AJ23" s="230"/>
      <c r="AK23" s="230"/>
      <c r="AL23" s="231"/>
      <c r="AM23" s="382"/>
      <c r="AN23" s="230"/>
      <c r="AO23" s="230"/>
      <c r="AP23" s="231"/>
      <c r="AQ23" s="374"/>
      <c r="AR23" s="231"/>
      <c r="AS23" s="374"/>
      <c r="AT23" s="230"/>
      <c r="AU23" s="231"/>
      <c r="AV23" s="374"/>
      <c r="AW23" s="231"/>
      <c r="AX23" s="65"/>
      <c r="AY23" s="65"/>
      <c r="AZ23" s="65"/>
      <c r="BA23" s="65"/>
      <c r="BB23" s="65"/>
      <c r="BC23" s="65"/>
      <c r="BD23" s="65"/>
      <c r="BE23" s="65"/>
      <c r="BF23" s="65"/>
      <c r="BG23" s="65"/>
    </row>
    <row r="24" spans="1:59" ht="12.75" customHeight="1" x14ac:dyDescent="0.2">
      <c r="A24" s="174" t="s">
        <v>251</v>
      </c>
      <c r="B24" s="373"/>
      <c r="C24" s="230"/>
      <c r="D24" s="230"/>
      <c r="E24" s="230"/>
      <c r="F24" s="230"/>
      <c r="G24" s="230"/>
      <c r="H24" s="230"/>
      <c r="I24" s="230"/>
      <c r="J24" s="230"/>
      <c r="K24" s="230"/>
      <c r="L24" s="230"/>
      <c r="M24" s="230"/>
      <c r="N24" s="230"/>
      <c r="O24" s="230"/>
      <c r="P24" s="230"/>
      <c r="Q24" s="231"/>
      <c r="R24" s="374"/>
      <c r="S24" s="230"/>
      <c r="T24" s="230"/>
      <c r="U24" s="230"/>
      <c r="V24" s="230"/>
      <c r="W24" s="382"/>
      <c r="X24" s="230"/>
      <c r="Y24" s="230"/>
      <c r="Z24" s="231"/>
      <c r="AA24" s="390"/>
      <c r="AB24" s="230"/>
      <c r="AC24" s="230"/>
      <c r="AD24" s="231"/>
      <c r="AE24" s="382"/>
      <c r="AF24" s="230"/>
      <c r="AG24" s="230"/>
      <c r="AH24" s="231"/>
      <c r="AI24" s="382"/>
      <c r="AJ24" s="230"/>
      <c r="AK24" s="230"/>
      <c r="AL24" s="231"/>
      <c r="AM24" s="382"/>
      <c r="AN24" s="230"/>
      <c r="AO24" s="230"/>
      <c r="AP24" s="231"/>
      <c r="AQ24" s="374"/>
      <c r="AR24" s="231"/>
      <c r="AS24" s="374"/>
      <c r="AT24" s="230"/>
      <c r="AU24" s="231"/>
      <c r="AV24" s="374"/>
      <c r="AW24" s="231"/>
      <c r="AX24" s="65"/>
      <c r="AY24" s="65"/>
      <c r="AZ24" s="65"/>
      <c r="BA24" s="65"/>
      <c r="BB24" s="65"/>
      <c r="BC24" s="65"/>
      <c r="BD24" s="65"/>
      <c r="BE24" s="65"/>
      <c r="BF24" s="65"/>
      <c r="BG24" s="65"/>
    </row>
    <row r="25" spans="1:59" ht="12.75" customHeight="1" x14ac:dyDescent="0.2">
      <c r="A25" s="174" t="s">
        <v>252</v>
      </c>
      <c r="B25" s="373"/>
      <c r="C25" s="230"/>
      <c r="D25" s="230"/>
      <c r="E25" s="230"/>
      <c r="F25" s="230"/>
      <c r="G25" s="230"/>
      <c r="H25" s="230"/>
      <c r="I25" s="230"/>
      <c r="J25" s="230"/>
      <c r="K25" s="230"/>
      <c r="L25" s="230"/>
      <c r="M25" s="230"/>
      <c r="N25" s="230"/>
      <c r="O25" s="230"/>
      <c r="P25" s="230"/>
      <c r="Q25" s="231"/>
      <c r="R25" s="374"/>
      <c r="S25" s="230"/>
      <c r="T25" s="230"/>
      <c r="U25" s="230"/>
      <c r="V25" s="230"/>
      <c r="W25" s="382"/>
      <c r="X25" s="230"/>
      <c r="Y25" s="230"/>
      <c r="Z25" s="231"/>
      <c r="AA25" s="390"/>
      <c r="AB25" s="230"/>
      <c r="AC25" s="230"/>
      <c r="AD25" s="231"/>
      <c r="AE25" s="382"/>
      <c r="AF25" s="230"/>
      <c r="AG25" s="230"/>
      <c r="AH25" s="231"/>
      <c r="AI25" s="382"/>
      <c r="AJ25" s="230"/>
      <c r="AK25" s="230"/>
      <c r="AL25" s="231"/>
      <c r="AM25" s="382"/>
      <c r="AN25" s="230"/>
      <c r="AO25" s="230"/>
      <c r="AP25" s="231"/>
      <c r="AQ25" s="374"/>
      <c r="AR25" s="231"/>
      <c r="AS25" s="374"/>
      <c r="AT25" s="230"/>
      <c r="AU25" s="231"/>
      <c r="AV25" s="374"/>
      <c r="AW25" s="231"/>
      <c r="AX25" s="65"/>
      <c r="AY25" s="65"/>
      <c r="AZ25" s="65"/>
      <c r="BA25" s="65"/>
      <c r="BB25" s="65"/>
      <c r="BC25" s="65"/>
      <c r="BD25" s="65"/>
      <c r="BE25" s="65"/>
      <c r="BF25" s="65"/>
      <c r="BG25" s="65"/>
    </row>
    <row r="26" spans="1:59" ht="12.75" customHeight="1" x14ac:dyDescent="0.2">
      <c r="A26" s="174" t="s">
        <v>253</v>
      </c>
      <c r="B26" s="373"/>
      <c r="C26" s="230"/>
      <c r="D26" s="230"/>
      <c r="E26" s="230"/>
      <c r="F26" s="230"/>
      <c r="G26" s="230"/>
      <c r="H26" s="230"/>
      <c r="I26" s="230"/>
      <c r="J26" s="230"/>
      <c r="K26" s="230"/>
      <c r="L26" s="230"/>
      <c r="M26" s="230"/>
      <c r="N26" s="230"/>
      <c r="O26" s="230"/>
      <c r="P26" s="230"/>
      <c r="Q26" s="231"/>
      <c r="R26" s="374"/>
      <c r="S26" s="230"/>
      <c r="T26" s="230"/>
      <c r="U26" s="230"/>
      <c r="V26" s="230"/>
      <c r="W26" s="382"/>
      <c r="X26" s="230"/>
      <c r="Y26" s="230"/>
      <c r="Z26" s="231"/>
      <c r="AA26" s="390"/>
      <c r="AB26" s="230"/>
      <c r="AC26" s="230"/>
      <c r="AD26" s="231"/>
      <c r="AE26" s="382"/>
      <c r="AF26" s="230"/>
      <c r="AG26" s="230"/>
      <c r="AH26" s="231"/>
      <c r="AI26" s="382"/>
      <c r="AJ26" s="230"/>
      <c r="AK26" s="230"/>
      <c r="AL26" s="231"/>
      <c r="AM26" s="382"/>
      <c r="AN26" s="230"/>
      <c r="AO26" s="230"/>
      <c r="AP26" s="231"/>
      <c r="AQ26" s="374"/>
      <c r="AR26" s="231"/>
      <c r="AS26" s="374"/>
      <c r="AT26" s="230"/>
      <c r="AU26" s="231"/>
      <c r="AV26" s="374"/>
      <c r="AW26" s="231"/>
      <c r="AX26" s="65"/>
      <c r="AY26" s="65"/>
      <c r="AZ26" s="65"/>
      <c r="BA26" s="65"/>
      <c r="BB26" s="65"/>
      <c r="BC26" s="65"/>
      <c r="BD26" s="65"/>
      <c r="BE26" s="65"/>
      <c r="BF26" s="65"/>
      <c r="BG26" s="65"/>
    </row>
    <row r="27" spans="1:59" ht="12.75" customHeight="1" x14ac:dyDescent="0.2">
      <c r="A27" s="174" t="s">
        <v>254</v>
      </c>
      <c r="B27" s="373"/>
      <c r="C27" s="230"/>
      <c r="D27" s="230"/>
      <c r="E27" s="230"/>
      <c r="F27" s="230"/>
      <c r="G27" s="230"/>
      <c r="H27" s="230"/>
      <c r="I27" s="230"/>
      <c r="J27" s="230"/>
      <c r="K27" s="230"/>
      <c r="L27" s="230"/>
      <c r="M27" s="230"/>
      <c r="N27" s="230"/>
      <c r="O27" s="230"/>
      <c r="P27" s="230"/>
      <c r="Q27" s="231"/>
      <c r="R27" s="374"/>
      <c r="S27" s="230"/>
      <c r="T27" s="230"/>
      <c r="U27" s="230"/>
      <c r="V27" s="230"/>
      <c r="W27" s="382"/>
      <c r="X27" s="230"/>
      <c r="Y27" s="230"/>
      <c r="Z27" s="231"/>
      <c r="AA27" s="390"/>
      <c r="AB27" s="230"/>
      <c r="AC27" s="230"/>
      <c r="AD27" s="231"/>
      <c r="AE27" s="382"/>
      <c r="AF27" s="230"/>
      <c r="AG27" s="230"/>
      <c r="AH27" s="231"/>
      <c r="AI27" s="382"/>
      <c r="AJ27" s="230"/>
      <c r="AK27" s="230"/>
      <c r="AL27" s="231"/>
      <c r="AM27" s="382"/>
      <c r="AN27" s="230"/>
      <c r="AO27" s="230"/>
      <c r="AP27" s="231"/>
      <c r="AQ27" s="374"/>
      <c r="AR27" s="231"/>
      <c r="AS27" s="374"/>
      <c r="AT27" s="230"/>
      <c r="AU27" s="231"/>
      <c r="AV27" s="374"/>
      <c r="AW27" s="231"/>
      <c r="AX27" s="65"/>
      <c r="AY27" s="65"/>
      <c r="AZ27" s="65"/>
      <c r="BA27" s="65"/>
      <c r="BB27" s="65"/>
      <c r="BC27" s="65"/>
      <c r="BD27" s="65"/>
      <c r="BE27" s="65"/>
      <c r="BF27" s="65"/>
      <c r="BG27" s="65"/>
    </row>
    <row r="28" spans="1:59" ht="12.75" customHeight="1" x14ac:dyDescent="0.2">
      <c r="A28" s="174" t="s">
        <v>255</v>
      </c>
      <c r="B28" s="373"/>
      <c r="C28" s="230"/>
      <c r="D28" s="230"/>
      <c r="E28" s="230"/>
      <c r="F28" s="230"/>
      <c r="G28" s="230"/>
      <c r="H28" s="230"/>
      <c r="I28" s="230"/>
      <c r="J28" s="230"/>
      <c r="K28" s="230"/>
      <c r="L28" s="230"/>
      <c r="M28" s="230"/>
      <c r="N28" s="230"/>
      <c r="O28" s="230"/>
      <c r="P28" s="230"/>
      <c r="Q28" s="231"/>
      <c r="R28" s="374"/>
      <c r="S28" s="230"/>
      <c r="T28" s="230"/>
      <c r="U28" s="230"/>
      <c r="V28" s="230"/>
      <c r="W28" s="382"/>
      <c r="X28" s="230"/>
      <c r="Y28" s="230"/>
      <c r="Z28" s="231"/>
      <c r="AA28" s="390"/>
      <c r="AB28" s="230"/>
      <c r="AC28" s="230"/>
      <c r="AD28" s="231"/>
      <c r="AE28" s="382"/>
      <c r="AF28" s="230"/>
      <c r="AG28" s="230"/>
      <c r="AH28" s="231"/>
      <c r="AI28" s="382"/>
      <c r="AJ28" s="230"/>
      <c r="AK28" s="230"/>
      <c r="AL28" s="231"/>
      <c r="AM28" s="382"/>
      <c r="AN28" s="230"/>
      <c r="AO28" s="230"/>
      <c r="AP28" s="231"/>
      <c r="AQ28" s="374"/>
      <c r="AR28" s="231"/>
      <c r="AS28" s="374"/>
      <c r="AT28" s="230"/>
      <c r="AU28" s="231"/>
      <c r="AV28" s="374"/>
      <c r="AW28" s="231"/>
      <c r="AX28" s="65"/>
      <c r="AY28" s="65"/>
      <c r="AZ28" s="65"/>
      <c r="BA28" s="65"/>
      <c r="BB28" s="65"/>
      <c r="BC28" s="65"/>
      <c r="BD28" s="65"/>
      <c r="BE28" s="65"/>
      <c r="BF28" s="65"/>
      <c r="BG28" s="65"/>
    </row>
    <row r="29" spans="1:59" ht="12.75" customHeight="1" x14ac:dyDescent="0.2">
      <c r="A29" s="174" t="s">
        <v>256</v>
      </c>
      <c r="B29" s="373"/>
      <c r="C29" s="230"/>
      <c r="D29" s="230"/>
      <c r="E29" s="230"/>
      <c r="F29" s="230"/>
      <c r="G29" s="230"/>
      <c r="H29" s="230"/>
      <c r="I29" s="230"/>
      <c r="J29" s="230"/>
      <c r="K29" s="230"/>
      <c r="L29" s="230"/>
      <c r="M29" s="230"/>
      <c r="N29" s="230"/>
      <c r="O29" s="230"/>
      <c r="P29" s="230"/>
      <c r="Q29" s="231"/>
      <c r="R29" s="374"/>
      <c r="S29" s="230"/>
      <c r="T29" s="230"/>
      <c r="U29" s="230"/>
      <c r="V29" s="230"/>
      <c r="W29" s="382"/>
      <c r="X29" s="230"/>
      <c r="Y29" s="230"/>
      <c r="Z29" s="231"/>
      <c r="AA29" s="390"/>
      <c r="AB29" s="230"/>
      <c r="AC29" s="230"/>
      <c r="AD29" s="231"/>
      <c r="AE29" s="382"/>
      <c r="AF29" s="230"/>
      <c r="AG29" s="230"/>
      <c r="AH29" s="231"/>
      <c r="AI29" s="382"/>
      <c r="AJ29" s="230"/>
      <c r="AK29" s="230"/>
      <c r="AL29" s="231"/>
      <c r="AM29" s="382"/>
      <c r="AN29" s="230"/>
      <c r="AO29" s="230"/>
      <c r="AP29" s="231"/>
      <c r="AQ29" s="374"/>
      <c r="AR29" s="231"/>
      <c r="AS29" s="374"/>
      <c r="AT29" s="230"/>
      <c r="AU29" s="231"/>
      <c r="AV29" s="374"/>
      <c r="AW29" s="231"/>
      <c r="AX29" s="65"/>
      <c r="AY29" s="65"/>
      <c r="AZ29" s="65"/>
      <c r="BA29" s="65"/>
      <c r="BB29" s="65"/>
      <c r="BC29" s="65"/>
      <c r="BD29" s="65"/>
      <c r="BE29" s="65"/>
      <c r="BF29" s="65"/>
      <c r="BG29" s="65"/>
    </row>
    <row r="30" spans="1:59" ht="12.75" customHeight="1" x14ac:dyDescent="0.2">
      <c r="A30" s="174" t="s">
        <v>257</v>
      </c>
      <c r="B30" s="373"/>
      <c r="C30" s="230"/>
      <c r="D30" s="230"/>
      <c r="E30" s="230"/>
      <c r="F30" s="230"/>
      <c r="G30" s="230"/>
      <c r="H30" s="230"/>
      <c r="I30" s="230"/>
      <c r="J30" s="230"/>
      <c r="K30" s="230"/>
      <c r="L30" s="230"/>
      <c r="M30" s="230"/>
      <c r="N30" s="230"/>
      <c r="O30" s="230"/>
      <c r="P30" s="230"/>
      <c r="Q30" s="231"/>
      <c r="R30" s="374"/>
      <c r="S30" s="230"/>
      <c r="T30" s="230"/>
      <c r="U30" s="230"/>
      <c r="V30" s="230"/>
      <c r="W30" s="382"/>
      <c r="X30" s="230"/>
      <c r="Y30" s="230"/>
      <c r="Z30" s="231"/>
      <c r="AA30" s="390"/>
      <c r="AB30" s="230"/>
      <c r="AC30" s="230"/>
      <c r="AD30" s="231"/>
      <c r="AE30" s="382"/>
      <c r="AF30" s="230"/>
      <c r="AG30" s="230"/>
      <c r="AH30" s="231"/>
      <c r="AI30" s="382"/>
      <c r="AJ30" s="230"/>
      <c r="AK30" s="230"/>
      <c r="AL30" s="231"/>
      <c r="AM30" s="382"/>
      <c r="AN30" s="230"/>
      <c r="AO30" s="230"/>
      <c r="AP30" s="231"/>
      <c r="AQ30" s="374"/>
      <c r="AR30" s="231"/>
      <c r="AS30" s="374"/>
      <c r="AT30" s="230"/>
      <c r="AU30" s="231"/>
      <c r="AV30" s="374"/>
      <c r="AW30" s="231"/>
      <c r="AX30" s="65"/>
      <c r="AY30" s="65"/>
      <c r="AZ30" s="65"/>
      <c r="BA30" s="65"/>
      <c r="BB30" s="65"/>
      <c r="BC30" s="65"/>
      <c r="BD30" s="65"/>
      <c r="BE30" s="65"/>
      <c r="BF30" s="65"/>
      <c r="BG30" s="65"/>
    </row>
    <row r="31" spans="1:59" ht="12.75" customHeight="1" x14ac:dyDescent="0.2">
      <c r="A31" s="174" t="s">
        <v>258</v>
      </c>
      <c r="B31" s="373"/>
      <c r="C31" s="230"/>
      <c r="D31" s="230"/>
      <c r="E31" s="230"/>
      <c r="F31" s="230"/>
      <c r="G31" s="230"/>
      <c r="H31" s="230"/>
      <c r="I31" s="230"/>
      <c r="J31" s="230"/>
      <c r="K31" s="230"/>
      <c r="L31" s="230"/>
      <c r="M31" s="230"/>
      <c r="N31" s="230"/>
      <c r="O31" s="230"/>
      <c r="P31" s="230"/>
      <c r="Q31" s="231"/>
      <c r="R31" s="374"/>
      <c r="S31" s="230"/>
      <c r="T31" s="230"/>
      <c r="U31" s="230"/>
      <c r="V31" s="230"/>
      <c r="W31" s="382"/>
      <c r="X31" s="230"/>
      <c r="Y31" s="230"/>
      <c r="Z31" s="231"/>
      <c r="AA31" s="390"/>
      <c r="AB31" s="230"/>
      <c r="AC31" s="230"/>
      <c r="AD31" s="231"/>
      <c r="AE31" s="382"/>
      <c r="AF31" s="230"/>
      <c r="AG31" s="230"/>
      <c r="AH31" s="231"/>
      <c r="AI31" s="382"/>
      <c r="AJ31" s="230"/>
      <c r="AK31" s="230"/>
      <c r="AL31" s="231"/>
      <c r="AM31" s="382"/>
      <c r="AN31" s="230"/>
      <c r="AO31" s="230"/>
      <c r="AP31" s="231"/>
      <c r="AQ31" s="374"/>
      <c r="AR31" s="231"/>
      <c r="AS31" s="374"/>
      <c r="AT31" s="230"/>
      <c r="AU31" s="231"/>
      <c r="AV31" s="374"/>
      <c r="AW31" s="231"/>
      <c r="AX31" s="65"/>
      <c r="AY31" s="65"/>
      <c r="AZ31" s="65"/>
      <c r="BA31" s="65"/>
      <c r="BB31" s="65"/>
      <c r="BC31" s="65"/>
      <c r="BD31" s="65"/>
      <c r="BE31" s="65"/>
      <c r="BF31" s="65"/>
      <c r="BG31" s="65"/>
    </row>
    <row r="32" spans="1:59" ht="12.75" customHeight="1" x14ac:dyDescent="0.2">
      <c r="A32" s="174" t="s">
        <v>259</v>
      </c>
      <c r="B32" s="373"/>
      <c r="C32" s="230"/>
      <c r="D32" s="230"/>
      <c r="E32" s="230"/>
      <c r="F32" s="230"/>
      <c r="G32" s="230"/>
      <c r="H32" s="230"/>
      <c r="I32" s="230"/>
      <c r="J32" s="230"/>
      <c r="K32" s="230"/>
      <c r="L32" s="230"/>
      <c r="M32" s="230"/>
      <c r="N32" s="230"/>
      <c r="O32" s="230"/>
      <c r="P32" s="230"/>
      <c r="Q32" s="231"/>
      <c r="R32" s="374"/>
      <c r="S32" s="230"/>
      <c r="T32" s="230"/>
      <c r="U32" s="230"/>
      <c r="V32" s="230"/>
      <c r="W32" s="382"/>
      <c r="X32" s="230"/>
      <c r="Y32" s="230"/>
      <c r="Z32" s="231"/>
      <c r="AA32" s="390"/>
      <c r="AB32" s="230"/>
      <c r="AC32" s="230"/>
      <c r="AD32" s="231"/>
      <c r="AE32" s="382"/>
      <c r="AF32" s="230"/>
      <c r="AG32" s="230"/>
      <c r="AH32" s="231"/>
      <c r="AI32" s="382"/>
      <c r="AJ32" s="230"/>
      <c r="AK32" s="230"/>
      <c r="AL32" s="231"/>
      <c r="AM32" s="382"/>
      <c r="AN32" s="230"/>
      <c r="AO32" s="230"/>
      <c r="AP32" s="231"/>
      <c r="AQ32" s="374"/>
      <c r="AR32" s="231"/>
      <c r="AS32" s="374"/>
      <c r="AT32" s="230"/>
      <c r="AU32" s="231"/>
      <c r="AV32" s="374"/>
      <c r="AW32" s="231"/>
      <c r="AX32" s="65"/>
      <c r="AY32" s="65"/>
      <c r="AZ32" s="65"/>
      <c r="BA32" s="65"/>
      <c r="BB32" s="65"/>
      <c r="BC32" s="65"/>
      <c r="BD32" s="65"/>
      <c r="BE32" s="65"/>
      <c r="BF32" s="65"/>
      <c r="BG32" s="65"/>
    </row>
    <row r="33" spans="1:59" ht="12.75" customHeight="1" x14ac:dyDescent="0.2">
      <c r="A33" s="174" t="s">
        <v>260</v>
      </c>
      <c r="B33" s="373"/>
      <c r="C33" s="230"/>
      <c r="D33" s="230"/>
      <c r="E33" s="230"/>
      <c r="F33" s="230"/>
      <c r="G33" s="230"/>
      <c r="H33" s="230"/>
      <c r="I33" s="230"/>
      <c r="J33" s="230"/>
      <c r="K33" s="230"/>
      <c r="L33" s="230"/>
      <c r="M33" s="230"/>
      <c r="N33" s="230"/>
      <c r="O33" s="230"/>
      <c r="P33" s="230"/>
      <c r="Q33" s="231"/>
      <c r="R33" s="374"/>
      <c r="S33" s="230"/>
      <c r="T33" s="230"/>
      <c r="U33" s="230"/>
      <c r="V33" s="231"/>
      <c r="W33" s="382"/>
      <c r="X33" s="230"/>
      <c r="Y33" s="230"/>
      <c r="Z33" s="231"/>
      <c r="AA33" s="382"/>
      <c r="AB33" s="230"/>
      <c r="AC33" s="230"/>
      <c r="AD33" s="231"/>
      <c r="AE33" s="382"/>
      <c r="AF33" s="230"/>
      <c r="AG33" s="230"/>
      <c r="AH33" s="231"/>
      <c r="AI33" s="382"/>
      <c r="AJ33" s="230"/>
      <c r="AK33" s="230"/>
      <c r="AL33" s="231"/>
      <c r="AM33" s="382"/>
      <c r="AN33" s="230"/>
      <c r="AO33" s="230"/>
      <c r="AP33" s="231"/>
      <c r="AQ33" s="374"/>
      <c r="AR33" s="231"/>
      <c r="AS33" s="374"/>
      <c r="AT33" s="230"/>
      <c r="AU33" s="231"/>
      <c r="AV33" s="374"/>
      <c r="AW33" s="231"/>
      <c r="AX33" s="65"/>
      <c r="AY33" s="65"/>
      <c r="AZ33" s="65"/>
      <c r="BA33" s="65"/>
      <c r="BB33" s="65"/>
      <c r="BC33" s="65"/>
      <c r="BD33" s="65"/>
      <c r="BE33" s="65"/>
      <c r="BF33" s="65"/>
      <c r="BG33" s="65"/>
    </row>
    <row r="34" spans="1:59" ht="12.75" customHeight="1" x14ac:dyDescent="0.2">
      <c r="A34" s="175" t="s">
        <v>261</v>
      </c>
      <c r="B34" s="404"/>
      <c r="C34" s="225"/>
      <c r="D34" s="225"/>
      <c r="E34" s="225"/>
      <c r="F34" s="225"/>
      <c r="G34" s="225"/>
      <c r="H34" s="225"/>
      <c r="I34" s="225"/>
      <c r="J34" s="225"/>
      <c r="K34" s="225"/>
      <c r="L34" s="225"/>
      <c r="M34" s="225"/>
      <c r="N34" s="225"/>
      <c r="O34" s="225"/>
      <c r="P34" s="225"/>
      <c r="Q34" s="315"/>
      <c r="R34" s="394"/>
      <c r="S34" s="225"/>
      <c r="T34" s="225"/>
      <c r="U34" s="225"/>
      <c r="V34" s="315"/>
      <c r="W34" s="401"/>
      <c r="X34" s="233"/>
      <c r="Y34" s="233"/>
      <c r="Z34" s="402"/>
      <c r="AA34" s="395"/>
      <c r="AB34" s="225"/>
      <c r="AC34" s="225"/>
      <c r="AD34" s="315"/>
      <c r="AE34" s="395"/>
      <c r="AF34" s="225"/>
      <c r="AG34" s="225"/>
      <c r="AH34" s="315"/>
      <c r="AI34" s="395"/>
      <c r="AJ34" s="225"/>
      <c r="AK34" s="225"/>
      <c r="AL34" s="315"/>
      <c r="AM34" s="395"/>
      <c r="AN34" s="225"/>
      <c r="AO34" s="225"/>
      <c r="AP34" s="315"/>
      <c r="AQ34" s="394"/>
      <c r="AR34" s="315"/>
      <c r="AS34" s="394"/>
      <c r="AT34" s="225"/>
      <c r="AU34" s="315"/>
      <c r="AV34" s="394"/>
      <c r="AW34" s="315"/>
      <c r="AX34" s="65"/>
      <c r="AY34" s="65"/>
      <c r="AZ34" s="65"/>
      <c r="BA34" s="65"/>
      <c r="BB34" s="65"/>
      <c r="BC34" s="65"/>
      <c r="BD34" s="65"/>
      <c r="BE34" s="65"/>
      <c r="BF34" s="65"/>
      <c r="BG34" s="65"/>
    </row>
    <row r="35" spans="1:59" ht="12.75" customHeight="1" x14ac:dyDescent="0.2">
      <c r="A35" s="174" t="s">
        <v>262</v>
      </c>
      <c r="B35" s="404"/>
      <c r="C35" s="225"/>
      <c r="D35" s="225"/>
      <c r="E35" s="225"/>
      <c r="F35" s="225"/>
      <c r="G35" s="225"/>
      <c r="H35" s="225"/>
      <c r="I35" s="225"/>
      <c r="J35" s="225"/>
      <c r="K35" s="225"/>
      <c r="L35" s="225"/>
      <c r="M35" s="225"/>
      <c r="N35" s="225"/>
      <c r="O35" s="225"/>
      <c r="P35" s="225"/>
      <c r="Q35" s="315"/>
      <c r="R35" s="374"/>
      <c r="S35" s="230"/>
      <c r="T35" s="230"/>
      <c r="U35" s="230"/>
      <c r="V35" s="231"/>
      <c r="W35" s="398"/>
      <c r="X35" s="230"/>
      <c r="Y35" s="230"/>
      <c r="Z35" s="231"/>
      <c r="AA35" s="382"/>
      <c r="AB35" s="230"/>
      <c r="AC35" s="230"/>
      <c r="AD35" s="231"/>
      <c r="AE35" s="382"/>
      <c r="AF35" s="230"/>
      <c r="AG35" s="230"/>
      <c r="AH35" s="231"/>
      <c r="AI35" s="382"/>
      <c r="AJ35" s="230"/>
      <c r="AK35" s="230"/>
      <c r="AL35" s="231"/>
      <c r="AM35" s="382"/>
      <c r="AN35" s="230"/>
      <c r="AO35" s="230"/>
      <c r="AP35" s="231"/>
      <c r="AQ35" s="374"/>
      <c r="AR35" s="231"/>
      <c r="AS35" s="374"/>
      <c r="AT35" s="230"/>
      <c r="AU35" s="231"/>
      <c r="AV35" s="374"/>
      <c r="AW35" s="231"/>
      <c r="AX35" s="65"/>
      <c r="AY35" s="65"/>
      <c r="AZ35" s="65"/>
      <c r="BA35" s="65"/>
      <c r="BB35" s="65"/>
      <c r="BC35" s="65"/>
      <c r="BD35" s="65"/>
      <c r="BE35" s="65"/>
      <c r="BF35" s="65"/>
      <c r="BG35" s="65"/>
    </row>
    <row r="36" spans="1:59" ht="12.75" customHeight="1" x14ac:dyDescent="0.2">
      <c r="A36" s="174" t="s">
        <v>263</v>
      </c>
      <c r="B36" s="373"/>
      <c r="C36" s="230"/>
      <c r="D36" s="230"/>
      <c r="E36" s="230"/>
      <c r="F36" s="230"/>
      <c r="G36" s="230"/>
      <c r="H36" s="230"/>
      <c r="I36" s="230"/>
      <c r="J36" s="230"/>
      <c r="K36" s="230"/>
      <c r="L36" s="230"/>
      <c r="M36" s="230"/>
      <c r="N36" s="230"/>
      <c r="O36" s="230"/>
      <c r="P36" s="230"/>
      <c r="Q36" s="231"/>
      <c r="R36" s="374"/>
      <c r="S36" s="230"/>
      <c r="T36" s="230"/>
      <c r="U36" s="230"/>
      <c r="V36" s="231"/>
      <c r="W36" s="398"/>
      <c r="X36" s="230"/>
      <c r="Y36" s="230"/>
      <c r="Z36" s="231"/>
      <c r="AA36" s="382"/>
      <c r="AB36" s="230"/>
      <c r="AC36" s="230"/>
      <c r="AD36" s="231"/>
      <c r="AE36" s="382"/>
      <c r="AF36" s="230"/>
      <c r="AG36" s="230"/>
      <c r="AH36" s="231"/>
      <c r="AI36" s="382"/>
      <c r="AJ36" s="230"/>
      <c r="AK36" s="230"/>
      <c r="AL36" s="231"/>
      <c r="AM36" s="382"/>
      <c r="AN36" s="230"/>
      <c r="AO36" s="230"/>
      <c r="AP36" s="231"/>
      <c r="AQ36" s="374"/>
      <c r="AR36" s="231"/>
      <c r="AS36" s="374"/>
      <c r="AT36" s="230"/>
      <c r="AU36" s="231"/>
      <c r="AV36" s="374"/>
      <c r="AW36" s="231"/>
      <c r="AX36" s="65"/>
      <c r="AY36" s="65"/>
      <c r="AZ36" s="65"/>
      <c r="BA36" s="65"/>
      <c r="BB36" s="65"/>
      <c r="BC36" s="65"/>
      <c r="BD36" s="65"/>
      <c r="BE36" s="65"/>
      <c r="BF36" s="65"/>
      <c r="BG36" s="65"/>
    </row>
    <row r="37" spans="1:59" ht="12.75" customHeight="1" x14ac:dyDescent="0.2">
      <c r="A37" s="174" t="s">
        <v>264</v>
      </c>
      <c r="B37" s="373"/>
      <c r="C37" s="230"/>
      <c r="D37" s="230"/>
      <c r="E37" s="230"/>
      <c r="F37" s="230"/>
      <c r="G37" s="230"/>
      <c r="H37" s="230"/>
      <c r="I37" s="230"/>
      <c r="J37" s="230"/>
      <c r="K37" s="230"/>
      <c r="L37" s="230"/>
      <c r="M37" s="230"/>
      <c r="N37" s="230"/>
      <c r="O37" s="230"/>
      <c r="P37" s="230"/>
      <c r="Q37" s="231"/>
      <c r="R37" s="374"/>
      <c r="S37" s="230"/>
      <c r="T37" s="230"/>
      <c r="U37" s="230"/>
      <c r="V37" s="231"/>
      <c r="W37" s="398"/>
      <c r="X37" s="230"/>
      <c r="Y37" s="230"/>
      <c r="Z37" s="231"/>
      <c r="AA37" s="382"/>
      <c r="AB37" s="230"/>
      <c r="AC37" s="230"/>
      <c r="AD37" s="231"/>
      <c r="AE37" s="382"/>
      <c r="AF37" s="230"/>
      <c r="AG37" s="230"/>
      <c r="AH37" s="231"/>
      <c r="AI37" s="382"/>
      <c r="AJ37" s="230"/>
      <c r="AK37" s="230"/>
      <c r="AL37" s="231"/>
      <c r="AM37" s="382"/>
      <c r="AN37" s="230"/>
      <c r="AO37" s="230"/>
      <c r="AP37" s="231"/>
      <c r="AQ37" s="374"/>
      <c r="AR37" s="231"/>
      <c r="AS37" s="374"/>
      <c r="AT37" s="230"/>
      <c r="AU37" s="231"/>
      <c r="AV37" s="374"/>
      <c r="AW37" s="231"/>
      <c r="AX37" s="65"/>
      <c r="AY37" s="65"/>
      <c r="AZ37" s="65"/>
      <c r="BA37" s="65"/>
      <c r="BB37" s="65"/>
      <c r="BC37" s="65"/>
      <c r="BD37" s="65"/>
      <c r="BE37" s="65"/>
      <c r="BF37" s="65"/>
      <c r="BG37" s="65"/>
    </row>
    <row r="38" spans="1:59" ht="12.75" customHeight="1" x14ac:dyDescent="0.2">
      <c r="A38" s="174" t="s">
        <v>265</v>
      </c>
      <c r="B38" s="373"/>
      <c r="C38" s="230"/>
      <c r="D38" s="230"/>
      <c r="E38" s="230"/>
      <c r="F38" s="230"/>
      <c r="G38" s="230"/>
      <c r="H38" s="230"/>
      <c r="I38" s="230"/>
      <c r="J38" s="230"/>
      <c r="K38" s="230"/>
      <c r="L38" s="230"/>
      <c r="M38" s="230"/>
      <c r="N38" s="230"/>
      <c r="O38" s="230"/>
      <c r="P38" s="230"/>
      <c r="Q38" s="231"/>
      <c r="R38" s="374"/>
      <c r="S38" s="230"/>
      <c r="T38" s="230"/>
      <c r="U38" s="230"/>
      <c r="V38" s="231"/>
      <c r="W38" s="398"/>
      <c r="X38" s="230"/>
      <c r="Y38" s="230"/>
      <c r="Z38" s="231"/>
      <c r="AA38" s="382"/>
      <c r="AB38" s="230"/>
      <c r="AC38" s="230"/>
      <c r="AD38" s="231"/>
      <c r="AE38" s="382"/>
      <c r="AF38" s="230"/>
      <c r="AG38" s="230"/>
      <c r="AH38" s="231"/>
      <c r="AI38" s="382"/>
      <c r="AJ38" s="230"/>
      <c r="AK38" s="230"/>
      <c r="AL38" s="231"/>
      <c r="AM38" s="382"/>
      <c r="AN38" s="230"/>
      <c r="AO38" s="230"/>
      <c r="AP38" s="231"/>
      <c r="AQ38" s="374"/>
      <c r="AR38" s="231"/>
      <c r="AS38" s="374"/>
      <c r="AT38" s="230"/>
      <c r="AU38" s="231"/>
      <c r="AV38" s="374"/>
      <c r="AW38" s="231"/>
      <c r="AX38" s="65"/>
      <c r="AY38" s="65"/>
      <c r="AZ38" s="65"/>
      <c r="BA38" s="65"/>
      <c r="BB38" s="65"/>
      <c r="BC38" s="65"/>
      <c r="BD38" s="65"/>
      <c r="BE38" s="65"/>
      <c r="BF38" s="65"/>
      <c r="BG38" s="65"/>
    </row>
    <row r="39" spans="1:59" ht="12.75" customHeight="1" x14ac:dyDescent="0.2">
      <c r="A39" s="176" t="s">
        <v>266</v>
      </c>
      <c r="B39" s="403"/>
      <c r="C39" s="333"/>
      <c r="D39" s="333"/>
      <c r="E39" s="333"/>
      <c r="F39" s="333"/>
      <c r="G39" s="333"/>
      <c r="H39" s="333"/>
      <c r="I39" s="333"/>
      <c r="J39" s="333"/>
      <c r="K39" s="333"/>
      <c r="L39" s="333"/>
      <c r="M39" s="333"/>
      <c r="N39" s="333"/>
      <c r="O39" s="333"/>
      <c r="P39" s="333"/>
      <c r="Q39" s="309"/>
      <c r="R39" s="405"/>
      <c r="S39" s="333"/>
      <c r="T39" s="333"/>
      <c r="U39" s="333"/>
      <c r="V39" s="309"/>
      <c r="W39" s="406"/>
      <c r="X39" s="333"/>
      <c r="Y39" s="333"/>
      <c r="Z39" s="309"/>
      <c r="AA39" s="399"/>
      <c r="AB39" s="333"/>
      <c r="AC39" s="333"/>
      <c r="AD39" s="309"/>
      <c r="AE39" s="399"/>
      <c r="AF39" s="333"/>
      <c r="AG39" s="333"/>
      <c r="AH39" s="309"/>
      <c r="AI39" s="399"/>
      <c r="AJ39" s="333"/>
      <c r="AK39" s="333"/>
      <c r="AL39" s="309"/>
      <c r="AM39" s="399"/>
      <c r="AN39" s="333"/>
      <c r="AO39" s="333"/>
      <c r="AP39" s="309"/>
      <c r="AQ39" s="405"/>
      <c r="AR39" s="309"/>
      <c r="AS39" s="405"/>
      <c r="AT39" s="333"/>
      <c r="AU39" s="309"/>
      <c r="AV39" s="405"/>
      <c r="AW39" s="309"/>
      <c r="AX39" s="65"/>
      <c r="AY39" s="65"/>
      <c r="AZ39" s="65"/>
      <c r="BA39" s="65"/>
      <c r="BB39" s="65"/>
      <c r="BC39" s="65"/>
      <c r="BD39" s="65"/>
      <c r="BE39" s="65"/>
      <c r="BF39" s="65"/>
      <c r="BG39" s="65"/>
    </row>
    <row r="40" spans="1:59" ht="12" customHeight="1" x14ac:dyDescent="0.2">
      <c r="A40" s="94"/>
      <c r="B40" s="396"/>
      <c r="C40" s="186"/>
      <c r="D40" s="186"/>
      <c r="E40" s="186"/>
      <c r="F40" s="186"/>
      <c r="G40" s="186"/>
      <c r="H40" s="186"/>
      <c r="I40" s="186"/>
      <c r="J40" s="186"/>
      <c r="K40" s="186"/>
      <c r="L40" s="186"/>
      <c r="M40" s="186"/>
      <c r="N40" s="186"/>
      <c r="O40" s="186"/>
      <c r="P40" s="186"/>
      <c r="Q40" s="186"/>
      <c r="R40" s="319"/>
      <c r="S40" s="186"/>
      <c r="T40" s="186"/>
      <c r="U40" s="186"/>
      <c r="V40" s="186"/>
      <c r="W40" s="94"/>
      <c r="X40" s="94"/>
      <c r="Y40" s="94"/>
      <c r="Z40" s="94"/>
      <c r="AA40" s="400"/>
      <c r="AB40" s="186"/>
      <c r="AC40" s="186"/>
      <c r="AD40" s="186"/>
      <c r="AE40" s="400"/>
      <c r="AF40" s="186"/>
      <c r="AG40" s="186"/>
      <c r="AH40" s="186"/>
      <c r="AI40" s="400"/>
      <c r="AJ40" s="186"/>
      <c r="AK40" s="186"/>
      <c r="AL40" s="186"/>
      <c r="AM40" s="400"/>
      <c r="AN40" s="186"/>
      <c r="AO40" s="186"/>
      <c r="AP40" s="186"/>
      <c r="AQ40" s="66"/>
      <c r="AR40" s="66"/>
      <c r="AS40" s="66"/>
      <c r="AT40" s="66"/>
      <c r="AU40" s="177"/>
      <c r="AV40" s="177"/>
      <c r="AW40" s="177"/>
      <c r="AX40" s="178"/>
      <c r="AY40" s="65"/>
      <c r="AZ40" s="65"/>
      <c r="BA40" s="65"/>
      <c r="BB40" s="65"/>
      <c r="BC40" s="65"/>
      <c r="BD40" s="65"/>
      <c r="BE40" s="65"/>
      <c r="BF40" s="65"/>
      <c r="BG40" s="65"/>
    </row>
    <row r="41" spans="1:59" ht="12.75" customHeight="1" x14ac:dyDescent="0.2">
      <c r="A41" s="24" t="str">
        <f>FormNumber</f>
        <v>F330-02</v>
      </c>
      <c r="B41" s="65"/>
      <c r="C41" s="65"/>
      <c r="D41" s="65"/>
      <c r="E41" s="65"/>
      <c r="F41" s="65"/>
      <c r="G41" s="65"/>
      <c r="H41" s="65"/>
      <c r="I41" s="65"/>
      <c r="J41" s="65"/>
      <c r="K41" s="65"/>
      <c r="L41" s="65"/>
      <c r="M41" s="65"/>
      <c r="N41" s="65"/>
      <c r="O41" s="65"/>
      <c r="P41" s="65"/>
      <c r="Q41" s="65"/>
      <c r="R41" s="65"/>
      <c r="S41" s="65"/>
      <c r="T41" s="65"/>
      <c r="U41" s="65"/>
      <c r="V41" s="65"/>
      <c r="W41" s="203" t="str">
        <f>FormVersion</f>
        <v>2015-SEP</v>
      </c>
      <c r="X41" s="191"/>
      <c r="Y41" s="191"/>
      <c r="Z41" s="191"/>
      <c r="AA41" s="191"/>
      <c r="AB41" s="65"/>
      <c r="AC41" s="65"/>
      <c r="AD41" s="65"/>
      <c r="AE41" s="65"/>
      <c r="AF41" s="65"/>
      <c r="AG41" s="65"/>
      <c r="AH41" s="65"/>
      <c r="AI41" s="65"/>
      <c r="AJ41" s="65"/>
      <c r="AK41" s="65"/>
      <c r="AL41" s="65"/>
      <c r="AM41" s="65"/>
      <c r="AN41" s="65"/>
      <c r="AO41" s="65"/>
      <c r="AP41" s="65"/>
      <c r="AQ41" s="65"/>
      <c r="AR41" s="65"/>
      <c r="AS41" s="65"/>
      <c r="AT41" s="65"/>
      <c r="AU41" s="179"/>
      <c r="AV41" s="65"/>
      <c r="AW41" s="142" t="str">
        <f>"Section H - EDGE, Page "&amp;IF($A$34&lt;&gt;"",1,0)&amp;" of "&amp;EDGELastPage</f>
        <v>Section H - EDGE, Page 1 of 0</v>
      </c>
      <c r="AX41" s="65"/>
      <c r="AY41" s="65"/>
      <c r="AZ41" s="65"/>
      <c r="BA41" s="65"/>
      <c r="BB41" s="65"/>
      <c r="BC41" s="65"/>
      <c r="BD41" s="65"/>
      <c r="BE41" s="65"/>
      <c r="BF41" s="65"/>
      <c r="BG41" s="65"/>
    </row>
    <row r="42" spans="1:59" ht="12.75" customHeight="1" x14ac:dyDescent="0.2">
      <c r="A42" s="43"/>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row>
    <row r="43" spans="1:59" ht="12.75" customHeight="1" x14ac:dyDescent="0.2">
      <c r="A43" s="43"/>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row>
    <row r="44" spans="1:59" ht="12.75" customHeight="1" x14ac:dyDescent="0.2">
      <c r="A44" s="43"/>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row>
    <row r="45" spans="1:59" ht="12.75" customHeight="1" x14ac:dyDescent="0.2">
      <c r="A45" s="43"/>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row>
    <row r="46" spans="1:59" ht="12.75" customHeight="1" x14ac:dyDescent="0.2">
      <c r="A46" s="43"/>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row>
    <row r="47" spans="1:59" ht="12.75" customHeight="1" x14ac:dyDescent="0.2">
      <c r="A47" s="43"/>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row>
    <row r="48" spans="1:59" ht="12.75" customHeight="1" x14ac:dyDescent="0.2">
      <c r="A48" s="43"/>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row>
    <row r="49" spans="1:59" ht="12.75" customHeight="1" x14ac:dyDescent="0.2">
      <c r="A49" s="43"/>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row>
    <row r="50" spans="1:59" ht="12.75" customHeight="1" x14ac:dyDescent="0.2">
      <c r="A50" s="43"/>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row>
    <row r="51" spans="1:59" ht="12.75" customHeight="1" x14ac:dyDescent="0.2">
      <c r="A51" s="43"/>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row>
    <row r="52" spans="1:59" ht="12.75" customHeight="1" x14ac:dyDescent="0.2">
      <c r="A52" s="43"/>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row>
    <row r="53" spans="1:59" ht="12.75" customHeight="1" x14ac:dyDescent="0.2">
      <c r="A53" s="43"/>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row>
    <row r="54" spans="1:59" ht="12.75" customHeight="1" x14ac:dyDescent="0.2">
      <c r="A54" s="43"/>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row>
    <row r="55" spans="1:59" ht="12.75" customHeight="1" x14ac:dyDescent="0.2">
      <c r="A55" s="43"/>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row>
    <row r="56" spans="1:59" ht="12.75" customHeight="1" x14ac:dyDescent="0.2">
      <c r="A56" s="43"/>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row>
    <row r="57" spans="1:59" ht="12.75" customHeight="1" x14ac:dyDescent="0.2">
      <c r="A57" s="43"/>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row>
    <row r="58" spans="1:59" ht="12.75" customHeight="1" x14ac:dyDescent="0.2">
      <c r="A58" s="43"/>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row>
    <row r="59" spans="1:59" ht="12.75" customHeight="1" x14ac:dyDescent="0.2">
      <c r="A59" s="43"/>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row>
    <row r="60" spans="1:59" ht="12.75" customHeight="1" x14ac:dyDescent="0.2">
      <c r="A60" s="43"/>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row>
    <row r="61" spans="1:59" ht="12.75" customHeight="1" x14ac:dyDescent="0.2">
      <c r="A61" s="43"/>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row>
    <row r="62" spans="1:59" ht="12.75" customHeight="1" x14ac:dyDescent="0.2">
      <c r="A62" s="43"/>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row>
    <row r="63" spans="1:59" ht="12.75" customHeight="1" x14ac:dyDescent="0.2">
      <c r="A63" s="43"/>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row>
    <row r="64" spans="1:59" ht="12.75" customHeight="1" x14ac:dyDescent="0.2">
      <c r="A64" s="43"/>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row>
    <row r="65" spans="1:59" ht="12.75" customHeight="1" x14ac:dyDescent="0.2">
      <c r="A65" s="43"/>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row>
    <row r="66" spans="1:59" ht="12.75" customHeight="1" x14ac:dyDescent="0.2">
      <c r="A66" s="43"/>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row>
    <row r="67" spans="1:59" ht="12.75" customHeight="1" x14ac:dyDescent="0.2">
      <c r="A67" s="43"/>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row>
    <row r="68" spans="1:59" ht="12.75" customHeight="1" x14ac:dyDescent="0.2">
      <c r="A68" s="43"/>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row>
    <row r="69" spans="1:59" ht="12.75" customHeight="1" x14ac:dyDescent="0.2">
      <c r="A69" s="43"/>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row>
    <row r="70" spans="1:59" ht="12.75" customHeight="1" x14ac:dyDescent="0.2">
      <c r="A70" s="43"/>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row>
    <row r="71" spans="1:59" ht="12.75" customHeight="1" x14ac:dyDescent="0.2">
      <c r="A71" s="43"/>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row>
    <row r="72" spans="1:59" ht="12.75" customHeight="1" x14ac:dyDescent="0.2">
      <c r="A72" s="43"/>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row>
    <row r="73" spans="1:59" ht="12.75" customHeight="1" x14ac:dyDescent="0.2">
      <c r="A73" s="43"/>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row>
    <row r="74" spans="1:59" ht="12.75" customHeight="1" x14ac:dyDescent="0.2">
      <c r="A74" s="43"/>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row>
    <row r="75" spans="1:59" ht="12.75" customHeight="1" x14ac:dyDescent="0.2">
      <c r="A75" s="43"/>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row>
    <row r="76" spans="1:59" ht="12.75" customHeight="1" x14ac:dyDescent="0.2">
      <c r="A76" s="43"/>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row>
    <row r="77" spans="1:59" ht="12.75" customHeight="1" x14ac:dyDescent="0.2">
      <c r="A77" s="43"/>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row>
    <row r="78" spans="1:59" ht="12.75" customHeight="1" x14ac:dyDescent="0.2">
      <c r="A78" s="43"/>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row>
    <row r="79" spans="1:59" ht="12.75" customHeight="1" x14ac:dyDescent="0.2">
      <c r="A79" s="43"/>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row>
    <row r="80" spans="1:59" ht="12.75" customHeight="1" x14ac:dyDescent="0.2">
      <c r="A80" s="43"/>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row>
    <row r="81" spans="1:59" ht="12.75" customHeight="1" x14ac:dyDescent="0.2">
      <c r="A81" s="43"/>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row>
    <row r="82" spans="1:59" ht="12.75" customHeight="1" x14ac:dyDescent="0.2">
      <c r="A82" s="43"/>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row>
    <row r="83" spans="1:59" ht="12.75" customHeight="1" x14ac:dyDescent="0.2">
      <c r="A83" s="43"/>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row>
    <row r="84" spans="1:59" ht="12.75" customHeight="1" x14ac:dyDescent="0.2">
      <c r="A84" s="43"/>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row>
    <row r="85" spans="1:59" ht="12.75" customHeight="1" x14ac:dyDescent="0.2">
      <c r="A85" s="43"/>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row>
    <row r="86" spans="1:59" ht="12.75" customHeight="1" x14ac:dyDescent="0.2">
      <c r="A86" s="43"/>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row>
    <row r="87" spans="1:59" ht="12.75" customHeight="1" x14ac:dyDescent="0.2">
      <c r="A87" s="43"/>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row>
    <row r="88" spans="1:59" ht="12.75" customHeight="1" x14ac:dyDescent="0.2">
      <c r="A88" s="43"/>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row>
    <row r="89" spans="1:59" ht="12.75" customHeight="1" x14ac:dyDescent="0.2">
      <c r="A89" s="43"/>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row>
    <row r="90" spans="1:59" ht="12.75" customHeight="1" x14ac:dyDescent="0.2">
      <c r="A90" s="43"/>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row>
    <row r="91" spans="1:59" ht="12.75" customHeight="1" x14ac:dyDescent="0.2">
      <c r="A91" s="43"/>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row>
    <row r="92" spans="1:59" ht="12.75" customHeight="1" x14ac:dyDescent="0.2">
      <c r="A92" s="43"/>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row>
    <row r="93" spans="1:59" ht="12.75" customHeight="1" x14ac:dyDescent="0.2">
      <c r="A93" s="43"/>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row>
    <row r="94" spans="1:59" ht="12.75" customHeight="1" x14ac:dyDescent="0.2">
      <c r="A94" s="43"/>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row>
    <row r="95" spans="1:59" ht="12.75" customHeight="1" x14ac:dyDescent="0.2">
      <c r="A95" s="43"/>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row>
    <row r="96" spans="1:59" ht="12.75" customHeight="1" x14ac:dyDescent="0.2">
      <c r="A96" s="43"/>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row>
    <row r="97" spans="1:59" ht="12.75" customHeight="1" x14ac:dyDescent="0.2">
      <c r="A97" s="43"/>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row>
    <row r="98" spans="1:59" ht="12.75" customHeight="1" x14ac:dyDescent="0.2">
      <c r="A98" s="43"/>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row>
    <row r="99" spans="1:59" ht="12.75" customHeight="1" x14ac:dyDescent="0.2">
      <c r="A99" s="43"/>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row>
    <row r="100" spans="1:59" ht="12.75" customHeight="1" x14ac:dyDescent="0.2">
      <c r="A100" s="43"/>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row>
    <row r="101" spans="1:59" ht="12.75" customHeight="1" x14ac:dyDescent="0.2">
      <c r="A101" s="43"/>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row>
    <row r="102" spans="1:59" ht="12.75" customHeight="1" x14ac:dyDescent="0.2">
      <c r="A102" s="43"/>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row>
    <row r="103" spans="1:59" ht="12.75" customHeight="1" x14ac:dyDescent="0.2">
      <c r="A103" s="43"/>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row>
    <row r="104" spans="1:59" ht="12.75" customHeight="1" x14ac:dyDescent="0.2">
      <c r="A104" s="43"/>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row>
    <row r="105" spans="1:59" ht="12.75" customHeight="1" x14ac:dyDescent="0.2">
      <c r="A105" s="43"/>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row>
    <row r="106" spans="1:59" ht="12.75" customHeight="1" x14ac:dyDescent="0.2">
      <c r="A106" s="43"/>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row>
    <row r="107" spans="1:59" ht="12.75" customHeight="1" x14ac:dyDescent="0.2">
      <c r="A107" s="43"/>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row>
    <row r="108" spans="1:59" ht="12.75" customHeight="1" x14ac:dyDescent="0.2">
      <c r="A108" s="43"/>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row>
    <row r="109" spans="1:59" ht="12.75" customHeight="1" x14ac:dyDescent="0.2">
      <c r="A109" s="43"/>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row>
    <row r="110" spans="1:59" ht="12.75" customHeight="1" x14ac:dyDescent="0.2">
      <c r="A110" s="43"/>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row>
    <row r="111" spans="1:59" ht="12.75" customHeight="1" x14ac:dyDescent="0.2">
      <c r="A111" s="43"/>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row>
    <row r="112" spans="1:59" ht="12.75" customHeight="1" x14ac:dyDescent="0.2">
      <c r="A112" s="43"/>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row>
    <row r="113" spans="1:59" ht="12.75" customHeight="1" x14ac:dyDescent="0.2">
      <c r="A113" s="43"/>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row>
    <row r="114" spans="1:59" ht="12.75" customHeight="1" x14ac:dyDescent="0.2">
      <c r="A114" s="43"/>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row>
    <row r="115" spans="1:59" ht="12.75" customHeight="1" x14ac:dyDescent="0.2">
      <c r="A115" s="43"/>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row>
    <row r="116" spans="1:59" ht="12.75" customHeight="1" x14ac:dyDescent="0.2">
      <c r="A116" s="43"/>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row>
    <row r="117" spans="1:59" ht="12.75" customHeight="1" x14ac:dyDescent="0.2">
      <c r="A117" s="43"/>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row>
    <row r="118" spans="1:59" ht="12.75" customHeight="1" x14ac:dyDescent="0.2">
      <c r="A118" s="43"/>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row>
    <row r="119" spans="1:59" ht="12.75" customHeight="1" x14ac:dyDescent="0.2">
      <c r="A119" s="43"/>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row>
    <row r="120" spans="1:59" ht="12.75" customHeight="1" x14ac:dyDescent="0.2">
      <c r="A120" s="43"/>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row>
    <row r="121" spans="1:59" ht="12.75" customHeight="1" x14ac:dyDescent="0.2">
      <c r="A121" s="43"/>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row>
    <row r="122" spans="1:59" ht="12.75" customHeight="1" x14ac:dyDescent="0.2">
      <c r="A122" s="43"/>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row>
    <row r="123" spans="1:59" ht="12.75" customHeight="1" x14ac:dyDescent="0.2">
      <c r="A123" s="43"/>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row>
    <row r="124" spans="1:59" ht="12.75" customHeight="1" x14ac:dyDescent="0.2">
      <c r="A124" s="43"/>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row>
    <row r="125" spans="1:59" ht="12.75" customHeight="1" x14ac:dyDescent="0.2">
      <c r="A125" s="43"/>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row>
    <row r="126" spans="1:59" ht="12.75" customHeight="1" x14ac:dyDescent="0.2">
      <c r="A126" s="43"/>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row>
    <row r="127" spans="1:59" ht="12.75" customHeight="1" x14ac:dyDescent="0.2">
      <c r="A127" s="43"/>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row>
    <row r="128" spans="1:59" ht="12.75" customHeight="1" x14ac:dyDescent="0.2">
      <c r="A128" s="43"/>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row>
    <row r="129" spans="1:59" ht="12.75" customHeight="1" x14ac:dyDescent="0.2">
      <c r="A129" s="43"/>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row>
    <row r="130" spans="1:59" ht="12.75" customHeight="1" x14ac:dyDescent="0.2">
      <c r="A130" s="43"/>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row>
    <row r="131" spans="1:59" ht="12.75" customHeight="1" x14ac:dyDescent="0.2">
      <c r="A131" s="43"/>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row>
    <row r="132" spans="1:59" ht="12.75" customHeight="1" x14ac:dyDescent="0.2">
      <c r="A132" s="43"/>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row>
    <row r="133" spans="1:59" ht="12.75" customHeight="1" x14ac:dyDescent="0.2">
      <c r="A133" s="43"/>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row>
    <row r="134" spans="1:59" ht="12.75" customHeight="1" x14ac:dyDescent="0.2">
      <c r="A134" s="43"/>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row>
    <row r="135" spans="1:59" ht="12.75" customHeight="1" x14ac:dyDescent="0.2">
      <c r="A135" s="43"/>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row>
    <row r="136" spans="1:59" ht="12.75" customHeight="1" x14ac:dyDescent="0.2">
      <c r="A136" s="43"/>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row>
    <row r="137" spans="1:59" ht="12.75" customHeight="1" x14ac:dyDescent="0.2">
      <c r="A137" s="43"/>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row>
    <row r="138" spans="1:59" ht="12.75" customHeight="1" x14ac:dyDescent="0.2">
      <c r="A138" s="43"/>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row>
    <row r="139" spans="1:59" ht="12.75" customHeight="1" x14ac:dyDescent="0.2">
      <c r="A139" s="43"/>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row>
    <row r="140" spans="1:59" ht="12.75" customHeight="1" x14ac:dyDescent="0.2">
      <c r="A140" s="43"/>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row>
    <row r="141" spans="1:59" ht="12.75" customHeight="1" x14ac:dyDescent="0.2">
      <c r="A141" s="43"/>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row>
    <row r="142" spans="1:59" ht="12.75" customHeight="1" x14ac:dyDescent="0.2">
      <c r="A142" s="43"/>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row>
    <row r="143" spans="1:59" ht="12.75" customHeight="1" x14ac:dyDescent="0.2">
      <c r="A143" s="43"/>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row>
    <row r="144" spans="1:59" ht="12.75" customHeight="1" x14ac:dyDescent="0.2">
      <c r="A144" s="43"/>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row>
    <row r="145" spans="1:59" ht="12.75" customHeight="1" x14ac:dyDescent="0.2">
      <c r="A145" s="43"/>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row>
    <row r="146" spans="1:59" ht="12.75" customHeight="1" x14ac:dyDescent="0.2">
      <c r="A146" s="43"/>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row>
    <row r="147" spans="1:59" ht="12.75" customHeight="1" x14ac:dyDescent="0.2">
      <c r="A147" s="43"/>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row>
    <row r="148" spans="1:59" ht="12.75" customHeight="1" x14ac:dyDescent="0.2">
      <c r="A148" s="43"/>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row>
    <row r="149" spans="1:59" ht="12.75" customHeight="1" x14ac:dyDescent="0.2">
      <c r="A149" s="43"/>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row>
    <row r="150" spans="1:59" ht="12.75" customHeight="1" x14ac:dyDescent="0.2">
      <c r="A150" s="43"/>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row>
    <row r="151" spans="1:59" ht="12.75" customHeight="1" x14ac:dyDescent="0.2">
      <c r="A151" s="43"/>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row>
    <row r="152" spans="1:59" ht="12.75" customHeight="1" x14ac:dyDescent="0.2">
      <c r="A152" s="43"/>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row>
    <row r="153" spans="1:59" ht="12.75" customHeight="1" x14ac:dyDescent="0.2">
      <c r="A153" s="43"/>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row>
    <row r="154" spans="1:59" ht="12.75" customHeight="1" x14ac:dyDescent="0.2">
      <c r="A154" s="43"/>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row>
    <row r="155" spans="1:59" ht="12.75" customHeight="1" x14ac:dyDescent="0.2">
      <c r="A155" s="43"/>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row>
    <row r="156" spans="1:59" ht="12.75" customHeight="1" x14ac:dyDescent="0.2">
      <c r="A156" s="43"/>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row>
    <row r="157" spans="1:59" ht="12.75" customHeight="1" x14ac:dyDescent="0.2">
      <c r="A157" s="43"/>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row>
    <row r="158" spans="1:59" ht="12.75" customHeight="1" x14ac:dyDescent="0.2">
      <c r="A158" s="43"/>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row>
    <row r="159" spans="1:59" ht="12.75" customHeight="1" x14ac:dyDescent="0.2">
      <c r="A159" s="43"/>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row>
    <row r="160" spans="1:59" ht="12.75" customHeight="1" x14ac:dyDescent="0.2">
      <c r="A160" s="43"/>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row>
    <row r="161" spans="1:59" ht="12.75" customHeight="1" x14ac:dyDescent="0.2">
      <c r="A161" s="43"/>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row>
    <row r="162" spans="1:59" ht="12.75" customHeight="1" x14ac:dyDescent="0.2">
      <c r="A162" s="43"/>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row>
    <row r="163" spans="1:59" ht="12.75" customHeight="1" x14ac:dyDescent="0.2">
      <c r="A163" s="43"/>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row>
    <row r="164" spans="1:59" ht="12.75" customHeight="1" x14ac:dyDescent="0.2">
      <c r="A164" s="43"/>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row>
    <row r="165" spans="1:59" ht="12.75" customHeight="1" x14ac:dyDescent="0.2">
      <c r="A165" s="43"/>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row>
    <row r="166" spans="1:59" ht="12.75" customHeight="1" x14ac:dyDescent="0.2">
      <c r="A166" s="43"/>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row>
    <row r="167" spans="1:59" ht="12.75" customHeight="1" x14ac:dyDescent="0.2">
      <c r="A167" s="43"/>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row>
    <row r="168" spans="1:59" ht="12.75" customHeight="1" x14ac:dyDescent="0.2">
      <c r="A168" s="43"/>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row>
    <row r="169" spans="1:59" ht="12.75" customHeight="1" x14ac:dyDescent="0.2">
      <c r="A169" s="43"/>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row>
    <row r="170" spans="1:59" ht="12.75" customHeight="1" x14ac:dyDescent="0.2">
      <c r="A170" s="43"/>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row>
    <row r="171" spans="1:59" ht="12.75" customHeight="1" x14ac:dyDescent="0.2">
      <c r="A171" s="43"/>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row>
    <row r="172" spans="1:59" ht="12.75" customHeight="1" x14ac:dyDescent="0.2">
      <c r="A172" s="43"/>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row>
    <row r="173" spans="1:59" ht="12.75" customHeight="1" x14ac:dyDescent="0.2">
      <c r="A173" s="43"/>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row>
    <row r="174" spans="1:59" ht="12.75" customHeight="1" x14ac:dyDescent="0.2">
      <c r="A174" s="43"/>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row>
    <row r="175" spans="1:59" ht="12.75" customHeight="1" x14ac:dyDescent="0.2">
      <c r="A175" s="43"/>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row>
    <row r="176" spans="1:59" ht="12.75" customHeight="1" x14ac:dyDescent="0.2">
      <c r="A176" s="43"/>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row>
    <row r="177" spans="1:59" ht="12.75" customHeight="1" x14ac:dyDescent="0.2">
      <c r="A177" s="43"/>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row>
    <row r="178" spans="1:59" ht="12.75" customHeight="1" x14ac:dyDescent="0.2">
      <c r="A178" s="43"/>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row>
    <row r="179" spans="1:59" ht="12.75" customHeight="1" x14ac:dyDescent="0.2">
      <c r="A179" s="43"/>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row>
    <row r="180" spans="1:59" ht="12.75" customHeight="1" x14ac:dyDescent="0.2">
      <c r="A180" s="43"/>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row>
    <row r="181" spans="1:59" ht="12.75" customHeight="1" x14ac:dyDescent="0.2">
      <c r="A181" s="43"/>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row>
    <row r="182" spans="1:59" ht="12.75" customHeight="1" x14ac:dyDescent="0.2">
      <c r="A182" s="43"/>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row>
    <row r="183" spans="1:59" ht="12.75" customHeight="1" x14ac:dyDescent="0.2">
      <c r="A183" s="43"/>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row>
    <row r="184" spans="1:59" ht="12.75" customHeight="1" x14ac:dyDescent="0.2">
      <c r="A184" s="43"/>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row>
    <row r="185" spans="1:59" ht="12.75" customHeight="1" x14ac:dyDescent="0.2">
      <c r="A185" s="43"/>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row>
    <row r="186" spans="1:59" ht="12.75" customHeight="1" x14ac:dyDescent="0.2">
      <c r="A186" s="43"/>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row>
    <row r="187" spans="1:59" ht="12.75" customHeight="1" x14ac:dyDescent="0.2">
      <c r="A187" s="43"/>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row>
    <row r="188" spans="1:59" ht="12.75" customHeight="1" x14ac:dyDescent="0.2">
      <c r="A188" s="43"/>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row>
    <row r="189" spans="1:59" ht="12.75" customHeight="1" x14ac:dyDescent="0.2">
      <c r="A189" s="43"/>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row>
    <row r="190" spans="1:59" ht="12.75" customHeight="1" x14ac:dyDescent="0.2">
      <c r="A190" s="43"/>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row>
    <row r="191" spans="1:59" ht="12.75" customHeight="1" x14ac:dyDescent="0.2">
      <c r="A191" s="43"/>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row>
    <row r="192" spans="1:59" ht="12.75" customHeight="1" x14ac:dyDescent="0.2">
      <c r="A192" s="43"/>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row>
    <row r="193" spans="1:59" ht="12.75" customHeight="1" x14ac:dyDescent="0.2">
      <c r="A193" s="43"/>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row>
    <row r="194" spans="1:59" ht="12.75" customHeight="1" x14ac:dyDescent="0.2">
      <c r="A194" s="43"/>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row>
    <row r="195" spans="1:59" ht="12.75" customHeight="1" x14ac:dyDescent="0.2">
      <c r="A195" s="43"/>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row>
    <row r="196" spans="1:59" ht="12.75" customHeight="1" x14ac:dyDescent="0.2">
      <c r="A196" s="43"/>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row>
    <row r="197" spans="1:59" ht="12.75" customHeight="1" x14ac:dyDescent="0.2">
      <c r="A197" s="43"/>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row>
    <row r="198" spans="1:59" ht="12.75" customHeight="1" x14ac:dyDescent="0.2">
      <c r="A198" s="43"/>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row>
    <row r="199" spans="1:59" ht="12.75" customHeight="1" x14ac:dyDescent="0.2">
      <c r="A199" s="43"/>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row>
    <row r="200" spans="1:59" ht="12.75" customHeight="1" x14ac:dyDescent="0.2">
      <c r="A200" s="43"/>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row>
    <row r="201" spans="1:59" ht="12.75" customHeight="1" x14ac:dyDescent="0.2">
      <c r="A201" s="43"/>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row>
    <row r="202" spans="1:59" ht="12.75" customHeight="1" x14ac:dyDescent="0.2">
      <c r="A202" s="43"/>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row>
    <row r="203" spans="1:59" ht="12.75" customHeight="1" x14ac:dyDescent="0.2">
      <c r="A203" s="43"/>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row>
    <row r="204" spans="1:59" ht="12.75" customHeight="1" x14ac:dyDescent="0.2">
      <c r="A204" s="43"/>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row>
    <row r="205" spans="1:59" ht="12.75" customHeight="1" x14ac:dyDescent="0.2">
      <c r="A205" s="43"/>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row>
    <row r="206" spans="1:59" ht="12.75" customHeight="1" x14ac:dyDescent="0.2">
      <c r="A206" s="43"/>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row>
    <row r="207" spans="1:59" ht="12.75" customHeight="1" x14ac:dyDescent="0.2">
      <c r="A207" s="43"/>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row>
    <row r="208" spans="1:59" ht="12.75" customHeight="1" x14ac:dyDescent="0.2">
      <c r="A208" s="43"/>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row>
    <row r="209" spans="1:59" ht="12.75" customHeight="1" x14ac:dyDescent="0.2">
      <c r="A209" s="43"/>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row>
    <row r="210" spans="1:59" ht="12.75" customHeight="1" x14ac:dyDescent="0.2">
      <c r="A210" s="43"/>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row>
    <row r="211" spans="1:59" ht="12.75" customHeight="1" x14ac:dyDescent="0.2">
      <c r="A211" s="43"/>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row>
    <row r="212" spans="1:59" ht="12.75" customHeight="1" x14ac:dyDescent="0.2">
      <c r="A212" s="43"/>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row>
    <row r="213" spans="1:59" ht="12.75" customHeight="1" x14ac:dyDescent="0.2">
      <c r="A213" s="43"/>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row>
    <row r="214" spans="1:59" ht="12.75" customHeight="1" x14ac:dyDescent="0.2">
      <c r="A214" s="43"/>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row>
    <row r="215" spans="1:59" ht="12.75" customHeight="1" x14ac:dyDescent="0.2">
      <c r="A215" s="43"/>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row>
    <row r="216" spans="1:59" ht="12.75" customHeight="1" x14ac:dyDescent="0.2">
      <c r="A216" s="43"/>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row>
    <row r="217" spans="1:59" ht="12.75" customHeight="1" x14ac:dyDescent="0.2">
      <c r="A217" s="43"/>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row>
    <row r="218" spans="1:59" ht="12.75" customHeight="1" x14ac:dyDescent="0.2">
      <c r="A218" s="43"/>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row>
    <row r="219" spans="1:59" ht="12.75" customHeight="1" x14ac:dyDescent="0.2">
      <c r="A219" s="43"/>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row>
    <row r="220" spans="1:59" ht="12.75" customHeight="1" x14ac:dyDescent="0.2">
      <c r="A220" s="43"/>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row>
    <row r="221" spans="1:59" ht="12.75" customHeight="1" x14ac:dyDescent="0.2">
      <c r="A221" s="43"/>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row>
    <row r="222" spans="1:59" ht="12.75" customHeight="1" x14ac:dyDescent="0.2">
      <c r="A222" s="43"/>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row>
    <row r="223" spans="1:59" ht="12.75" customHeight="1" x14ac:dyDescent="0.2">
      <c r="A223" s="43"/>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row>
    <row r="224" spans="1:59" ht="12.75" customHeight="1" x14ac:dyDescent="0.2">
      <c r="A224" s="43"/>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row>
    <row r="225" spans="1:59" ht="12.75" customHeight="1" x14ac:dyDescent="0.2">
      <c r="A225" s="43"/>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row>
    <row r="226" spans="1:59" ht="12.75" customHeight="1" x14ac:dyDescent="0.2">
      <c r="A226" s="43"/>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row>
    <row r="227" spans="1:59" ht="12.75" customHeight="1" x14ac:dyDescent="0.2">
      <c r="A227" s="43"/>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row>
    <row r="228" spans="1:59" ht="12.75" customHeight="1" x14ac:dyDescent="0.2">
      <c r="A228" s="43"/>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row>
    <row r="229" spans="1:59" ht="12.75" customHeight="1" x14ac:dyDescent="0.2">
      <c r="A229" s="43"/>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row>
    <row r="230" spans="1:59" ht="12.75" customHeight="1" x14ac:dyDescent="0.2">
      <c r="A230" s="43"/>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row>
    <row r="231" spans="1:59" ht="12.75" customHeight="1" x14ac:dyDescent="0.2">
      <c r="A231" s="43"/>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row>
    <row r="232" spans="1:59" ht="12.75" customHeight="1" x14ac:dyDescent="0.2">
      <c r="A232" s="43"/>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row>
    <row r="233" spans="1:59" ht="12.75" customHeight="1" x14ac:dyDescent="0.2">
      <c r="A233" s="43"/>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row>
    <row r="234" spans="1:59" ht="12.75" customHeight="1" x14ac:dyDescent="0.2">
      <c r="A234" s="43"/>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row>
    <row r="235" spans="1:59" ht="12.75" customHeight="1" x14ac:dyDescent="0.2">
      <c r="A235" s="43"/>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row>
    <row r="236" spans="1:59" ht="12.75" customHeight="1" x14ac:dyDescent="0.2">
      <c r="A236" s="43"/>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row>
    <row r="237" spans="1:59" ht="12.75" customHeight="1" x14ac:dyDescent="0.2">
      <c r="A237" s="43"/>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row>
    <row r="238" spans="1:59" ht="12.75" customHeight="1" x14ac:dyDescent="0.2">
      <c r="A238" s="43"/>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row>
    <row r="239" spans="1:59" ht="12.75" customHeight="1" x14ac:dyDescent="0.2">
      <c r="A239" s="43"/>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row>
    <row r="240" spans="1:59" ht="12.75" customHeight="1" x14ac:dyDescent="0.2">
      <c r="A240" s="43"/>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row>
    <row r="241" spans="1:59" ht="12.75" customHeight="1" x14ac:dyDescent="0.2">
      <c r="A241" s="43"/>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row>
    <row r="242" spans="1:59" ht="12.75" customHeight="1" x14ac:dyDescent="0.2">
      <c r="A242" s="43"/>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row>
    <row r="243" spans="1:59" ht="12.75" customHeight="1" x14ac:dyDescent="0.2">
      <c r="A243" s="43"/>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row>
    <row r="244" spans="1:59" ht="12.75" customHeight="1" x14ac:dyDescent="0.2">
      <c r="A244" s="43"/>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row>
    <row r="245" spans="1:59" ht="12.75" customHeight="1" x14ac:dyDescent="0.2">
      <c r="A245" s="43"/>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row>
    <row r="246" spans="1:59" ht="12.75" customHeight="1" x14ac:dyDescent="0.2">
      <c r="A246" s="43"/>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row>
    <row r="247" spans="1:59" ht="12.75" customHeight="1" x14ac:dyDescent="0.2">
      <c r="A247" s="43"/>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row>
    <row r="248" spans="1:59" ht="12.75" customHeight="1" x14ac:dyDescent="0.2">
      <c r="A248" s="43"/>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row>
    <row r="249" spans="1:59" ht="12.75" customHeight="1" x14ac:dyDescent="0.2">
      <c r="A249" s="43"/>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row>
    <row r="250" spans="1:59" ht="12.75" customHeight="1" x14ac:dyDescent="0.2">
      <c r="A250" s="43"/>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row>
    <row r="251" spans="1:59" ht="12.75" customHeight="1" x14ac:dyDescent="0.2">
      <c r="A251" s="43"/>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row>
    <row r="252" spans="1:59" ht="12.75" customHeight="1" x14ac:dyDescent="0.2">
      <c r="A252" s="43"/>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row>
    <row r="253" spans="1:59" ht="12.75" customHeight="1" x14ac:dyDescent="0.2">
      <c r="A253" s="43"/>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row>
    <row r="254" spans="1:59" ht="12.75" customHeight="1" x14ac:dyDescent="0.2">
      <c r="A254" s="43"/>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row>
    <row r="255" spans="1:59" ht="12.75" customHeight="1" x14ac:dyDescent="0.2">
      <c r="A255" s="43"/>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row>
    <row r="256" spans="1:59" ht="12.75" customHeight="1" x14ac:dyDescent="0.2">
      <c r="A256" s="43"/>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row>
    <row r="257" spans="1:59" ht="12.75" customHeight="1" x14ac:dyDescent="0.2">
      <c r="A257" s="43"/>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row>
    <row r="258" spans="1:59" ht="12.75" customHeight="1" x14ac:dyDescent="0.2">
      <c r="A258" s="43"/>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row>
    <row r="259" spans="1:59" ht="12.75" customHeight="1" x14ac:dyDescent="0.2">
      <c r="A259" s="43"/>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row>
    <row r="260" spans="1:59" ht="12.75" customHeight="1" x14ac:dyDescent="0.2">
      <c r="A260" s="43"/>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row>
    <row r="261" spans="1:59" ht="12.75" customHeight="1" x14ac:dyDescent="0.2">
      <c r="A261" s="43"/>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row>
    <row r="262" spans="1:59" ht="12.75" customHeight="1" x14ac:dyDescent="0.2">
      <c r="A262" s="43"/>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row>
    <row r="263" spans="1:59" ht="12.75" customHeight="1" x14ac:dyDescent="0.2">
      <c r="A263" s="43"/>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row>
    <row r="264" spans="1:59" ht="12.75" customHeight="1" x14ac:dyDescent="0.2">
      <c r="A264" s="43"/>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row>
    <row r="265" spans="1:59" ht="12.75" customHeight="1" x14ac:dyDescent="0.2">
      <c r="A265" s="43"/>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row>
    <row r="266" spans="1:59" ht="12.75" customHeight="1" x14ac:dyDescent="0.2">
      <c r="A266" s="43"/>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row>
    <row r="267" spans="1:59" ht="12.75" customHeight="1" x14ac:dyDescent="0.2">
      <c r="A267" s="43"/>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row>
    <row r="268" spans="1:59" ht="12.75" customHeight="1" x14ac:dyDescent="0.2">
      <c r="A268" s="43"/>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row>
    <row r="269" spans="1:59" ht="12.75" customHeight="1" x14ac:dyDescent="0.2">
      <c r="A269" s="43"/>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row>
    <row r="270" spans="1:59" ht="12.75" customHeight="1" x14ac:dyDescent="0.2">
      <c r="A270" s="43"/>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row>
    <row r="271" spans="1:59" ht="12.75" customHeight="1" x14ac:dyDescent="0.2">
      <c r="A271" s="43"/>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row>
    <row r="272" spans="1:59" ht="12.75" customHeight="1" x14ac:dyDescent="0.2">
      <c r="A272" s="43"/>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row>
    <row r="273" spans="1:59" ht="12.75" customHeight="1" x14ac:dyDescent="0.2">
      <c r="A273" s="43"/>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row>
    <row r="274" spans="1:59" ht="12.75" customHeight="1" x14ac:dyDescent="0.2">
      <c r="A274" s="43"/>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row>
    <row r="275" spans="1:59" ht="12.75" customHeight="1" x14ac:dyDescent="0.2">
      <c r="A275" s="43"/>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row>
    <row r="276" spans="1:59" ht="12.75" customHeight="1" x14ac:dyDescent="0.2">
      <c r="A276" s="43"/>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row>
    <row r="277" spans="1:59" ht="12.75" customHeight="1" x14ac:dyDescent="0.2">
      <c r="A277" s="43"/>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row>
    <row r="278" spans="1:59" ht="12.75" customHeight="1" x14ac:dyDescent="0.2">
      <c r="A278" s="43"/>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row>
    <row r="279" spans="1:59" ht="12.75" customHeight="1" x14ac:dyDescent="0.2">
      <c r="A279" s="43"/>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row>
    <row r="280" spans="1:59" ht="12.75" customHeight="1" x14ac:dyDescent="0.2">
      <c r="A280" s="43"/>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row>
    <row r="281" spans="1:59" ht="12.75" customHeight="1" x14ac:dyDescent="0.2">
      <c r="A281" s="43"/>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row>
    <row r="282" spans="1:59" ht="12.75" customHeight="1" x14ac:dyDescent="0.2">
      <c r="A282" s="43"/>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row>
    <row r="283" spans="1:59" ht="12.75" customHeight="1" x14ac:dyDescent="0.2">
      <c r="A283" s="43"/>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row>
    <row r="284" spans="1:59" ht="12.75" customHeight="1" x14ac:dyDescent="0.2">
      <c r="A284" s="43"/>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row>
    <row r="285" spans="1:59" ht="12.75" customHeight="1" x14ac:dyDescent="0.2">
      <c r="A285" s="43"/>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row>
    <row r="286" spans="1:59" ht="12.75" customHeight="1" x14ac:dyDescent="0.2">
      <c r="A286" s="43"/>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row>
    <row r="287" spans="1:59" ht="12.75" customHeight="1" x14ac:dyDescent="0.2">
      <c r="A287" s="43"/>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row>
    <row r="288" spans="1:59" ht="12.75" customHeight="1" x14ac:dyDescent="0.2">
      <c r="A288" s="43"/>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row>
    <row r="289" spans="1:59" ht="12.75" customHeight="1" x14ac:dyDescent="0.2">
      <c r="A289" s="43"/>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row>
    <row r="290" spans="1:59" ht="12.75" customHeight="1" x14ac:dyDescent="0.2">
      <c r="A290" s="43"/>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row>
    <row r="291" spans="1:59" ht="12.75" customHeight="1" x14ac:dyDescent="0.2">
      <c r="A291" s="43"/>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row>
    <row r="292" spans="1:59" ht="12.75" customHeight="1" x14ac:dyDescent="0.2">
      <c r="A292" s="43"/>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row>
    <row r="293" spans="1:59" ht="12.75" customHeight="1" x14ac:dyDescent="0.2">
      <c r="A293" s="43"/>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row>
    <row r="294" spans="1:59" ht="12.75" customHeight="1" x14ac:dyDescent="0.2">
      <c r="A294" s="43"/>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row>
    <row r="295" spans="1:59" ht="12.75" customHeight="1" x14ac:dyDescent="0.2">
      <c r="A295" s="43"/>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row>
    <row r="296" spans="1:59" ht="12.75" customHeight="1" x14ac:dyDescent="0.2">
      <c r="A296" s="43"/>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row>
    <row r="297" spans="1:59" ht="12.75" customHeight="1" x14ac:dyDescent="0.2">
      <c r="A297" s="43"/>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row>
    <row r="298" spans="1:59" ht="12.75" customHeight="1" x14ac:dyDescent="0.2">
      <c r="A298" s="43"/>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row>
    <row r="299" spans="1:59" ht="12.75" customHeight="1" x14ac:dyDescent="0.2">
      <c r="A299" s="43"/>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row>
    <row r="300" spans="1:59" ht="12.75" customHeight="1" x14ac:dyDescent="0.2">
      <c r="A300" s="43"/>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row>
    <row r="301" spans="1:59" ht="12.75" customHeight="1" x14ac:dyDescent="0.2">
      <c r="A301" s="43"/>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row>
    <row r="302" spans="1:59" ht="12.75" customHeight="1" x14ac:dyDescent="0.2">
      <c r="A302" s="43"/>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row>
    <row r="303" spans="1:59" ht="12.75" customHeight="1" x14ac:dyDescent="0.2">
      <c r="A303" s="43"/>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row>
    <row r="304" spans="1:59" ht="12.75" customHeight="1" x14ac:dyDescent="0.2">
      <c r="A304" s="43"/>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row>
    <row r="305" spans="1:59" ht="12.75" customHeight="1" x14ac:dyDescent="0.2">
      <c r="A305" s="43"/>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row>
    <row r="306" spans="1:59" ht="12.75" customHeight="1" x14ac:dyDescent="0.2">
      <c r="A306" s="43"/>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row>
    <row r="307" spans="1:59" ht="12.75" customHeight="1" x14ac:dyDescent="0.2">
      <c r="A307" s="43"/>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row>
    <row r="308" spans="1:59" ht="12.75" customHeight="1" x14ac:dyDescent="0.2">
      <c r="A308" s="43"/>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row>
    <row r="309" spans="1:59" ht="12.75" customHeight="1" x14ac:dyDescent="0.2">
      <c r="A309" s="43"/>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row>
    <row r="310" spans="1:59" ht="12.75" customHeight="1" x14ac:dyDescent="0.2">
      <c r="A310" s="43"/>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row>
    <row r="311" spans="1:59" ht="12.75" customHeight="1" x14ac:dyDescent="0.2">
      <c r="A311" s="43"/>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row>
    <row r="312" spans="1:59" ht="12.75" customHeight="1" x14ac:dyDescent="0.2">
      <c r="A312" s="43"/>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row>
    <row r="313" spans="1:59" ht="12.75" customHeight="1" x14ac:dyDescent="0.2">
      <c r="A313" s="43"/>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row>
    <row r="314" spans="1:59" ht="12.75" customHeight="1" x14ac:dyDescent="0.2">
      <c r="A314" s="43"/>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row>
    <row r="315" spans="1:59" ht="12.75" customHeight="1" x14ac:dyDescent="0.2">
      <c r="A315" s="43"/>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row>
    <row r="316" spans="1:59" ht="12.75" customHeight="1" x14ac:dyDescent="0.2">
      <c r="A316" s="43"/>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row>
    <row r="317" spans="1:59" ht="12.75" customHeight="1" x14ac:dyDescent="0.2">
      <c r="A317" s="43"/>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row>
    <row r="318" spans="1:59" ht="12.75" customHeight="1" x14ac:dyDescent="0.2">
      <c r="A318" s="43"/>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row>
    <row r="319" spans="1:59" ht="12.75" customHeight="1" x14ac:dyDescent="0.2">
      <c r="A319" s="43"/>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row>
    <row r="320" spans="1:59" ht="12.75" customHeight="1" x14ac:dyDescent="0.2">
      <c r="A320" s="43"/>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row>
    <row r="321" spans="1:59" ht="12.75" customHeight="1" x14ac:dyDescent="0.2">
      <c r="A321" s="43"/>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row>
    <row r="322" spans="1:59" ht="12.75" customHeight="1" x14ac:dyDescent="0.2">
      <c r="A322" s="43"/>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row>
    <row r="323" spans="1:59" ht="12.75" customHeight="1" x14ac:dyDescent="0.2">
      <c r="A323" s="43"/>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row>
    <row r="324" spans="1:59" ht="12.75" customHeight="1" x14ac:dyDescent="0.2">
      <c r="A324" s="43"/>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row>
    <row r="325" spans="1:59" ht="12.75" customHeight="1" x14ac:dyDescent="0.2">
      <c r="A325" s="43"/>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row>
    <row r="326" spans="1:59" ht="12.75" customHeight="1" x14ac:dyDescent="0.2">
      <c r="A326" s="43"/>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row>
    <row r="327" spans="1:59" ht="12.75" customHeight="1" x14ac:dyDescent="0.2">
      <c r="A327" s="43"/>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row>
    <row r="328" spans="1:59" ht="12.75" customHeight="1" x14ac:dyDescent="0.2">
      <c r="A328" s="43"/>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row>
    <row r="329" spans="1:59" ht="12.75" customHeight="1" x14ac:dyDescent="0.2">
      <c r="A329" s="43"/>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row>
    <row r="330" spans="1:59" ht="12.75" customHeight="1" x14ac:dyDescent="0.2">
      <c r="A330" s="43"/>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row>
    <row r="331" spans="1:59" ht="12.75" customHeight="1" x14ac:dyDescent="0.2">
      <c r="A331" s="43"/>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row>
    <row r="332" spans="1:59" ht="12.75" customHeight="1" x14ac:dyDescent="0.2">
      <c r="A332" s="43"/>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row>
    <row r="333" spans="1:59" ht="12.75" customHeight="1" x14ac:dyDescent="0.2">
      <c r="A333" s="43"/>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row>
    <row r="334" spans="1:59" ht="12.75" customHeight="1" x14ac:dyDescent="0.2">
      <c r="A334" s="43"/>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row>
    <row r="335" spans="1:59" ht="12.75" customHeight="1" x14ac:dyDescent="0.2">
      <c r="A335" s="43"/>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row>
    <row r="336" spans="1:59" ht="12.75" customHeight="1" x14ac:dyDescent="0.2">
      <c r="A336" s="43"/>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row>
    <row r="337" spans="1:59" ht="12.75" customHeight="1" x14ac:dyDescent="0.2">
      <c r="A337" s="43"/>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row>
    <row r="338" spans="1:59" ht="12.75" customHeight="1" x14ac:dyDescent="0.2">
      <c r="A338" s="43"/>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row>
    <row r="339" spans="1:59" ht="12.75" customHeight="1" x14ac:dyDescent="0.2">
      <c r="A339" s="43"/>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row>
    <row r="340" spans="1:59" ht="12.75" customHeight="1" x14ac:dyDescent="0.2">
      <c r="A340" s="43"/>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row>
    <row r="341" spans="1:59" ht="12.75" customHeight="1" x14ac:dyDescent="0.2">
      <c r="A341" s="43"/>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row>
    <row r="342" spans="1:59" ht="12.75" customHeight="1" x14ac:dyDescent="0.2">
      <c r="A342" s="43"/>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row>
    <row r="343" spans="1:59" ht="12.75" customHeight="1" x14ac:dyDescent="0.2">
      <c r="A343" s="43"/>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row>
    <row r="344" spans="1:59" ht="12.75" customHeight="1" x14ac:dyDescent="0.2">
      <c r="A344" s="43"/>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row>
    <row r="345" spans="1:59" ht="12.75" customHeight="1" x14ac:dyDescent="0.2">
      <c r="A345" s="43"/>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row>
    <row r="346" spans="1:59" ht="12.75" customHeight="1" x14ac:dyDescent="0.2">
      <c r="A346" s="43"/>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row>
    <row r="347" spans="1:59" ht="12.75" customHeight="1" x14ac:dyDescent="0.2">
      <c r="A347" s="43"/>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row>
    <row r="348" spans="1:59" ht="12.75" customHeight="1" x14ac:dyDescent="0.2">
      <c r="A348" s="43"/>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row>
    <row r="349" spans="1:59" ht="12.75" customHeight="1" x14ac:dyDescent="0.2">
      <c r="A349" s="43"/>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row>
    <row r="350" spans="1:59" ht="12.75" customHeight="1" x14ac:dyDescent="0.2">
      <c r="A350" s="43"/>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row>
    <row r="351" spans="1:59" ht="12.75" customHeight="1" x14ac:dyDescent="0.2">
      <c r="A351" s="43"/>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row>
    <row r="352" spans="1:59" ht="12.75" customHeight="1" x14ac:dyDescent="0.2">
      <c r="A352" s="43"/>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row>
    <row r="353" spans="1:59" ht="12.75" customHeight="1" x14ac:dyDescent="0.2">
      <c r="A353" s="43"/>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row>
    <row r="354" spans="1:59" ht="12.75" customHeight="1" x14ac:dyDescent="0.2">
      <c r="A354" s="43"/>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row>
    <row r="355" spans="1:59" ht="12.75" customHeight="1" x14ac:dyDescent="0.2">
      <c r="A355" s="43"/>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row>
    <row r="356" spans="1:59" ht="12.75" customHeight="1" x14ac:dyDescent="0.2">
      <c r="A356" s="43"/>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row>
    <row r="357" spans="1:59" ht="12.75" customHeight="1" x14ac:dyDescent="0.2">
      <c r="A357" s="43"/>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row>
    <row r="358" spans="1:59" ht="12.75" customHeight="1" x14ac:dyDescent="0.2">
      <c r="A358" s="43"/>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row>
    <row r="359" spans="1:59" ht="12.75" customHeight="1" x14ac:dyDescent="0.2">
      <c r="A359" s="43"/>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row>
    <row r="360" spans="1:59" ht="12.75" customHeight="1" x14ac:dyDescent="0.2">
      <c r="A360" s="43"/>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row>
    <row r="361" spans="1:59" ht="12.75" customHeight="1" x14ac:dyDescent="0.2">
      <c r="A361" s="43"/>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row>
    <row r="362" spans="1:59" ht="12.75" customHeight="1" x14ac:dyDescent="0.2">
      <c r="A362" s="43"/>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row>
    <row r="363" spans="1:59" ht="12.75" customHeight="1" x14ac:dyDescent="0.2">
      <c r="A363" s="43"/>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row>
    <row r="364" spans="1:59" ht="12.75" customHeight="1" x14ac:dyDescent="0.2">
      <c r="A364" s="43"/>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row>
    <row r="365" spans="1:59" ht="12.75" customHeight="1" x14ac:dyDescent="0.2">
      <c r="A365" s="43"/>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row>
    <row r="366" spans="1:59" ht="12.75" customHeight="1" x14ac:dyDescent="0.2">
      <c r="A366" s="43"/>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row>
    <row r="367" spans="1:59" ht="12.75" customHeight="1" x14ac:dyDescent="0.2">
      <c r="A367" s="43"/>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row>
    <row r="368" spans="1:59" ht="12.75" customHeight="1" x14ac:dyDescent="0.2">
      <c r="A368" s="43"/>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row>
    <row r="369" spans="1:59" ht="12.75" customHeight="1" x14ac:dyDescent="0.2">
      <c r="A369" s="43"/>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row>
    <row r="370" spans="1:59" ht="12.75" customHeight="1" x14ac:dyDescent="0.2">
      <c r="A370" s="43"/>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row>
    <row r="371" spans="1:59" ht="12.75" customHeight="1" x14ac:dyDescent="0.2">
      <c r="A371" s="43"/>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row>
    <row r="372" spans="1:59" ht="12.75" customHeight="1" x14ac:dyDescent="0.2">
      <c r="A372" s="43"/>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row>
    <row r="373" spans="1:59" ht="12.75" customHeight="1" x14ac:dyDescent="0.2">
      <c r="A373" s="43"/>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row>
    <row r="374" spans="1:59" ht="12.75" customHeight="1" x14ac:dyDescent="0.2">
      <c r="A374" s="43"/>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row>
    <row r="375" spans="1:59" ht="12.75" customHeight="1" x14ac:dyDescent="0.2">
      <c r="A375" s="43"/>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row>
    <row r="376" spans="1:59" ht="12.75" customHeight="1" x14ac:dyDescent="0.2">
      <c r="A376" s="43"/>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row>
    <row r="377" spans="1:59" ht="12.75" customHeight="1" x14ac:dyDescent="0.2">
      <c r="A377" s="43"/>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row>
    <row r="378" spans="1:59" ht="12.75" customHeight="1" x14ac:dyDescent="0.2">
      <c r="A378" s="43"/>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row>
    <row r="379" spans="1:59" ht="12.75" customHeight="1" x14ac:dyDescent="0.2">
      <c r="A379" s="43"/>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row>
    <row r="380" spans="1:59" ht="12.75" customHeight="1" x14ac:dyDescent="0.2">
      <c r="A380" s="43"/>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row>
    <row r="381" spans="1:59" ht="12.75" customHeight="1" x14ac:dyDescent="0.2">
      <c r="A381" s="43"/>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row>
    <row r="382" spans="1:59" ht="12.75" customHeight="1" x14ac:dyDescent="0.2">
      <c r="A382" s="43"/>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row>
    <row r="383" spans="1:59" ht="12.75" customHeight="1" x14ac:dyDescent="0.2">
      <c r="A383" s="43"/>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row>
    <row r="384" spans="1:59" ht="12.75" customHeight="1" x14ac:dyDescent="0.2">
      <c r="A384" s="43"/>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row>
    <row r="385" spans="1:59" ht="12.75" customHeight="1" x14ac:dyDescent="0.2">
      <c r="A385" s="43"/>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row>
    <row r="386" spans="1:59" ht="12.75" customHeight="1" x14ac:dyDescent="0.2">
      <c r="A386" s="43"/>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row>
    <row r="387" spans="1:59" ht="12.75" customHeight="1" x14ac:dyDescent="0.2">
      <c r="A387" s="43"/>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row>
    <row r="388" spans="1:59" ht="12.75" customHeight="1" x14ac:dyDescent="0.2">
      <c r="A388" s="43"/>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row>
    <row r="389" spans="1:59" ht="12.75" customHeight="1" x14ac:dyDescent="0.2">
      <c r="A389" s="43"/>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row>
    <row r="390" spans="1:59" ht="12.75" customHeight="1" x14ac:dyDescent="0.2">
      <c r="A390" s="43"/>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row>
    <row r="391" spans="1:59" ht="12.75" customHeight="1" x14ac:dyDescent="0.2">
      <c r="A391" s="43"/>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row>
    <row r="392" spans="1:59" ht="12.75" customHeight="1" x14ac:dyDescent="0.2">
      <c r="A392" s="43"/>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row>
    <row r="393" spans="1:59" ht="12.75" customHeight="1" x14ac:dyDescent="0.2">
      <c r="A393" s="43"/>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row>
    <row r="394" spans="1:59" ht="12.75" customHeight="1" x14ac:dyDescent="0.2">
      <c r="A394" s="43"/>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row>
    <row r="395" spans="1:59" ht="12.75" customHeight="1" x14ac:dyDescent="0.2">
      <c r="A395" s="43"/>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row>
    <row r="396" spans="1:59" ht="12.75" customHeight="1" x14ac:dyDescent="0.2">
      <c r="A396" s="43"/>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row>
    <row r="397" spans="1:59" ht="12.75" customHeight="1" x14ac:dyDescent="0.2">
      <c r="A397" s="43"/>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row>
    <row r="398" spans="1:59" ht="12.75" customHeight="1" x14ac:dyDescent="0.2">
      <c r="A398" s="43"/>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row>
    <row r="399" spans="1:59" ht="12.75" customHeight="1" x14ac:dyDescent="0.2">
      <c r="A399" s="43"/>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row>
    <row r="400" spans="1:59" ht="12.75" customHeight="1" x14ac:dyDescent="0.2">
      <c r="A400" s="43"/>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row>
    <row r="401" spans="1:59" ht="12.75" customHeight="1" x14ac:dyDescent="0.2">
      <c r="A401" s="43"/>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row>
    <row r="402" spans="1:59" ht="12.75" customHeight="1" x14ac:dyDescent="0.2">
      <c r="A402" s="43"/>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row>
    <row r="403" spans="1:59" ht="12.75" customHeight="1" x14ac:dyDescent="0.2">
      <c r="A403" s="43"/>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row>
    <row r="404" spans="1:59" ht="12.75" customHeight="1" x14ac:dyDescent="0.2">
      <c r="A404" s="43"/>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row>
    <row r="405" spans="1:59" ht="12.75" customHeight="1" x14ac:dyDescent="0.2">
      <c r="A405" s="43"/>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row>
    <row r="406" spans="1:59" ht="12.75" customHeight="1" x14ac:dyDescent="0.2">
      <c r="A406" s="43"/>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row>
    <row r="407" spans="1:59" ht="12.75" customHeight="1" x14ac:dyDescent="0.2">
      <c r="A407" s="43"/>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row>
    <row r="408" spans="1:59" ht="12.75" customHeight="1" x14ac:dyDescent="0.2">
      <c r="A408" s="43"/>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row>
    <row r="409" spans="1:59" ht="12.75" customHeight="1" x14ac:dyDescent="0.2">
      <c r="A409" s="43"/>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row>
    <row r="410" spans="1:59" ht="12.75" customHeight="1" x14ac:dyDescent="0.2">
      <c r="A410" s="43"/>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row>
    <row r="411" spans="1:59" ht="12.75" customHeight="1" x14ac:dyDescent="0.2">
      <c r="A411" s="43"/>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row>
    <row r="412" spans="1:59" ht="12.75" customHeight="1" x14ac:dyDescent="0.2">
      <c r="A412" s="43"/>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row>
    <row r="413" spans="1:59" ht="12.75" customHeight="1" x14ac:dyDescent="0.2">
      <c r="A413" s="43"/>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row>
    <row r="414" spans="1:59" ht="12.75" customHeight="1" x14ac:dyDescent="0.2">
      <c r="A414" s="43"/>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row>
    <row r="415" spans="1:59" ht="12.75" customHeight="1" x14ac:dyDescent="0.2">
      <c r="A415" s="43"/>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row>
    <row r="416" spans="1:59" ht="12.75" customHeight="1" x14ac:dyDescent="0.2">
      <c r="A416" s="43"/>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row>
    <row r="417" spans="1:59" ht="12.75" customHeight="1" x14ac:dyDescent="0.2">
      <c r="A417" s="43"/>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row>
    <row r="418" spans="1:59" ht="12.75" customHeight="1" x14ac:dyDescent="0.2">
      <c r="A418" s="43"/>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row>
    <row r="419" spans="1:59" ht="12.75" customHeight="1" x14ac:dyDescent="0.2">
      <c r="A419" s="43"/>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row>
    <row r="420" spans="1:59" ht="12.75" customHeight="1" x14ac:dyDescent="0.2">
      <c r="A420" s="43"/>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row>
    <row r="421" spans="1:59" ht="12.75" customHeight="1" x14ac:dyDescent="0.2">
      <c r="A421" s="43"/>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row>
    <row r="422" spans="1:59" ht="12.75" customHeight="1" x14ac:dyDescent="0.2">
      <c r="A422" s="43"/>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row>
    <row r="423" spans="1:59" ht="12.75" customHeight="1" x14ac:dyDescent="0.2">
      <c r="A423" s="43"/>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row>
    <row r="424" spans="1:59" ht="12.75" customHeight="1" x14ac:dyDescent="0.2">
      <c r="A424" s="43"/>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row>
    <row r="425" spans="1:59" ht="12.75" customHeight="1" x14ac:dyDescent="0.2">
      <c r="A425" s="43"/>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row>
    <row r="426" spans="1:59" ht="12.75" customHeight="1" x14ac:dyDescent="0.2">
      <c r="A426" s="43"/>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row>
    <row r="427" spans="1:59" ht="12.75" customHeight="1" x14ac:dyDescent="0.2">
      <c r="A427" s="43"/>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row>
    <row r="428" spans="1:59" ht="12.75" customHeight="1" x14ac:dyDescent="0.2">
      <c r="A428" s="43"/>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row>
    <row r="429" spans="1:59" ht="12.75" customHeight="1" x14ac:dyDescent="0.2">
      <c r="A429" s="43"/>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row>
    <row r="430" spans="1:59" ht="12.75" customHeight="1" x14ac:dyDescent="0.2">
      <c r="A430" s="43"/>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row>
    <row r="431" spans="1:59" ht="12.75" customHeight="1" x14ac:dyDescent="0.2">
      <c r="A431" s="43"/>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row>
    <row r="432" spans="1:59" ht="12.75" customHeight="1" x14ac:dyDescent="0.2">
      <c r="A432" s="43"/>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row>
    <row r="433" spans="1:59" ht="12.75" customHeight="1" x14ac:dyDescent="0.2">
      <c r="A433" s="43"/>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row>
    <row r="434" spans="1:59" ht="12.75" customHeight="1" x14ac:dyDescent="0.2">
      <c r="A434" s="43"/>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row>
    <row r="435" spans="1:59" ht="12.75" customHeight="1" x14ac:dyDescent="0.2">
      <c r="A435" s="43"/>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row>
    <row r="436" spans="1:59" ht="12.75" customHeight="1" x14ac:dyDescent="0.2">
      <c r="A436" s="43"/>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row>
    <row r="437" spans="1:59" ht="12.75" customHeight="1" x14ac:dyDescent="0.2">
      <c r="A437" s="43"/>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row>
    <row r="438" spans="1:59" ht="12.75" customHeight="1" x14ac:dyDescent="0.2">
      <c r="A438" s="43"/>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row>
    <row r="439" spans="1:59" ht="12.75" customHeight="1" x14ac:dyDescent="0.2">
      <c r="A439" s="43"/>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row>
    <row r="440" spans="1:59" ht="12.75" customHeight="1" x14ac:dyDescent="0.2">
      <c r="A440" s="43"/>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row>
    <row r="441" spans="1:59" ht="12.75" customHeight="1" x14ac:dyDescent="0.2">
      <c r="A441" s="43"/>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row>
    <row r="442" spans="1:59" ht="12.75" customHeight="1" x14ac:dyDescent="0.2">
      <c r="A442" s="43"/>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row>
    <row r="443" spans="1:59" ht="12.75" customHeight="1" x14ac:dyDescent="0.2">
      <c r="A443" s="43"/>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row>
    <row r="444" spans="1:59" ht="12.75" customHeight="1" x14ac:dyDescent="0.2">
      <c r="A444" s="43"/>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row>
    <row r="445" spans="1:59" ht="12.75" customHeight="1" x14ac:dyDescent="0.2">
      <c r="A445" s="43"/>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row>
    <row r="446" spans="1:59" ht="12.75" customHeight="1" x14ac:dyDescent="0.2">
      <c r="A446" s="43"/>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row>
    <row r="447" spans="1:59" ht="12.75" customHeight="1" x14ac:dyDescent="0.2">
      <c r="A447" s="43"/>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row>
    <row r="448" spans="1:59" ht="12.75" customHeight="1" x14ac:dyDescent="0.2">
      <c r="A448" s="43"/>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row>
    <row r="449" spans="1:59" ht="12.75" customHeight="1" x14ac:dyDescent="0.2">
      <c r="A449" s="43"/>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row>
    <row r="450" spans="1:59" ht="12.75" customHeight="1" x14ac:dyDescent="0.2">
      <c r="A450" s="43"/>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row>
    <row r="451" spans="1:59" ht="12.75" customHeight="1" x14ac:dyDescent="0.2">
      <c r="A451" s="43"/>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row>
    <row r="452" spans="1:59" ht="12.75" customHeight="1" x14ac:dyDescent="0.2">
      <c r="A452" s="43"/>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row>
    <row r="453" spans="1:59" ht="12.75" customHeight="1" x14ac:dyDescent="0.2">
      <c r="A453" s="43"/>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row>
    <row r="454" spans="1:59" ht="12.75" customHeight="1" x14ac:dyDescent="0.2">
      <c r="A454" s="43"/>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row>
    <row r="455" spans="1:59" ht="12.75" customHeight="1" x14ac:dyDescent="0.2">
      <c r="A455" s="43"/>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row>
    <row r="456" spans="1:59" ht="12.75" customHeight="1" x14ac:dyDescent="0.2">
      <c r="A456" s="43"/>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row>
    <row r="457" spans="1:59" ht="12.75" customHeight="1" x14ac:dyDescent="0.2">
      <c r="A457" s="43"/>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row>
    <row r="458" spans="1:59" ht="12.75" customHeight="1" x14ac:dyDescent="0.2">
      <c r="A458" s="43"/>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row>
    <row r="459" spans="1:59" ht="12.75" customHeight="1" x14ac:dyDescent="0.2">
      <c r="A459" s="43"/>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row>
    <row r="460" spans="1:59" ht="12.75" customHeight="1" x14ac:dyDescent="0.2">
      <c r="A460" s="43"/>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row>
    <row r="461" spans="1:59" ht="12.75" customHeight="1" x14ac:dyDescent="0.2">
      <c r="A461" s="43"/>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row>
    <row r="462" spans="1:59" ht="12.75" customHeight="1" x14ac:dyDescent="0.2">
      <c r="A462" s="43"/>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row>
    <row r="463" spans="1:59" ht="12.75" customHeight="1" x14ac:dyDescent="0.2">
      <c r="A463" s="43"/>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row>
    <row r="464" spans="1:59" ht="12.75" customHeight="1" x14ac:dyDescent="0.2">
      <c r="A464" s="43"/>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row>
    <row r="465" spans="1:59" ht="12.75" customHeight="1" x14ac:dyDescent="0.2">
      <c r="A465" s="43"/>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row>
    <row r="466" spans="1:59" ht="12.75" customHeight="1" x14ac:dyDescent="0.2">
      <c r="A466" s="43"/>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row>
    <row r="467" spans="1:59" ht="12.75" customHeight="1" x14ac:dyDescent="0.2">
      <c r="A467" s="43"/>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row>
    <row r="468" spans="1:59" ht="12.75" customHeight="1" x14ac:dyDescent="0.2">
      <c r="A468" s="43"/>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row>
    <row r="469" spans="1:59" ht="12.75" customHeight="1" x14ac:dyDescent="0.2">
      <c r="A469" s="43"/>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row>
    <row r="470" spans="1:59" ht="12.75" customHeight="1" x14ac:dyDescent="0.2">
      <c r="A470" s="43"/>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row>
    <row r="471" spans="1:59" ht="12.75" customHeight="1" x14ac:dyDescent="0.2">
      <c r="A471" s="43"/>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row>
    <row r="472" spans="1:59" ht="12.75" customHeight="1" x14ac:dyDescent="0.2">
      <c r="A472" s="43"/>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row>
    <row r="473" spans="1:59" ht="12.75" customHeight="1" x14ac:dyDescent="0.2">
      <c r="A473" s="43"/>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row>
    <row r="474" spans="1:59" ht="12.75" customHeight="1" x14ac:dyDescent="0.2">
      <c r="A474" s="43"/>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row>
    <row r="475" spans="1:59" ht="12.75" customHeight="1" x14ac:dyDescent="0.2">
      <c r="A475" s="43"/>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row>
    <row r="476" spans="1:59" ht="12.75" customHeight="1" x14ac:dyDescent="0.2">
      <c r="A476" s="43"/>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row>
    <row r="477" spans="1:59" ht="12.75" customHeight="1" x14ac:dyDescent="0.2">
      <c r="A477" s="43"/>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row>
    <row r="478" spans="1:59" ht="12.75" customHeight="1" x14ac:dyDescent="0.2">
      <c r="A478" s="43"/>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row>
    <row r="479" spans="1:59" ht="12.75" customHeight="1" x14ac:dyDescent="0.2">
      <c r="A479" s="43"/>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row>
    <row r="480" spans="1:59" ht="12.75" customHeight="1" x14ac:dyDescent="0.2">
      <c r="A480" s="43"/>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row>
    <row r="481" spans="1:59" ht="12.75" customHeight="1" x14ac:dyDescent="0.2">
      <c r="A481" s="43"/>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row>
    <row r="482" spans="1:59" ht="12.75" customHeight="1" x14ac:dyDescent="0.2">
      <c r="A482" s="43"/>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row>
    <row r="483" spans="1:59" ht="12.75" customHeight="1" x14ac:dyDescent="0.2">
      <c r="A483" s="43"/>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row>
    <row r="484" spans="1:59" ht="12.75" customHeight="1" x14ac:dyDescent="0.2">
      <c r="A484" s="43"/>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row>
    <row r="485" spans="1:59" ht="12.75" customHeight="1" x14ac:dyDescent="0.2">
      <c r="A485" s="4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row>
    <row r="486" spans="1:59" ht="12.75" customHeight="1" x14ac:dyDescent="0.2">
      <c r="A486" s="4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row>
    <row r="487" spans="1:59" ht="12.75" customHeight="1" x14ac:dyDescent="0.2">
      <c r="A487" s="4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row>
    <row r="488" spans="1:59" ht="12.75" customHeight="1" x14ac:dyDescent="0.2">
      <c r="A488" s="4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row>
    <row r="489" spans="1:59" ht="12.75" customHeight="1" x14ac:dyDescent="0.2">
      <c r="A489" s="4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row>
    <row r="490" spans="1:59" ht="12.75" customHeight="1" x14ac:dyDescent="0.2">
      <c r="A490" s="4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row>
    <row r="491" spans="1:59" ht="12.75" customHeight="1" x14ac:dyDescent="0.2">
      <c r="A491" s="4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row>
    <row r="492" spans="1:59" ht="12.75" customHeight="1" x14ac:dyDescent="0.2">
      <c r="A492" s="4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row>
    <row r="493" spans="1:59" ht="12.75" customHeight="1" x14ac:dyDescent="0.2">
      <c r="A493" s="4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row>
    <row r="494" spans="1:59" ht="12.75" customHeight="1" x14ac:dyDescent="0.2">
      <c r="A494" s="4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row>
    <row r="495" spans="1:59" ht="12.75" customHeight="1" x14ac:dyDescent="0.2">
      <c r="A495" s="4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row>
    <row r="496" spans="1:59" ht="12.75" customHeight="1" x14ac:dyDescent="0.2">
      <c r="A496" s="4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row>
    <row r="497" spans="1:59" ht="12.75" customHeight="1" x14ac:dyDescent="0.2">
      <c r="A497" s="4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row>
    <row r="498" spans="1:59" ht="12.75" customHeight="1" x14ac:dyDescent="0.2">
      <c r="A498" s="4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row>
    <row r="499" spans="1:59" ht="12.75" customHeight="1" x14ac:dyDescent="0.2">
      <c r="A499" s="4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row>
    <row r="500" spans="1:59" ht="12.75" customHeight="1" x14ac:dyDescent="0.2">
      <c r="A500" s="43"/>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row>
    <row r="501" spans="1:59" ht="12.75" customHeight="1" x14ac:dyDescent="0.2">
      <c r="A501" s="43"/>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row>
    <row r="502" spans="1:59" ht="12.75" customHeight="1" x14ac:dyDescent="0.2">
      <c r="A502" s="43"/>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row>
    <row r="503" spans="1:59" ht="12.75" customHeight="1" x14ac:dyDescent="0.2">
      <c r="A503" s="43"/>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row>
    <row r="504" spans="1:59" ht="12.75" customHeight="1" x14ac:dyDescent="0.2">
      <c r="A504" s="43"/>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row>
    <row r="505" spans="1:59" ht="12.75" customHeight="1" x14ac:dyDescent="0.2">
      <c r="A505" s="43"/>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row>
    <row r="506" spans="1:59" ht="12.75" customHeight="1" x14ac:dyDescent="0.2">
      <c r="A506" s="43"/>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row>
    <row r="507" spans="1:59" ht="12.75" customHeight="1" x14ac:dyDescent="0.2">
      <c r="A507" s="43"/>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row>
    <row r="508" spans="1:59" ht="12.75" customHeight="1" x14ac:dyDescent="0.2">
      <c r="A508" s="43"/>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row>
    <row r="509" spans="1:59" ht="12.75" customHeight="1" x14ac:dyDescent="0.2">
      <c r="A509" s="43"/>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row>
    <row r="510" spans="1:59" ht="12.75" customHeight="1" x14ac:dyDescent="0.2">
      <c r="A510" s="43"/>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row>
    <row r="511" spans="1:59" ht="12.75" customHeight="1" x14ac:dyDescent="0.2">
      <c r="A511" s="43"/>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row>
    <row r="512" spans="1:59" ht="12.75" customHeight="1" x14ac:dyDescent="0.2">
      <c r="A512" s="43"/>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row>
    <row r="513" spans="1:59" ht="12.75" customHeight="1" x14ac:dyDescent="0.2">
      <c r="A513" s="43"/>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row>
    <row r="514" spans="1:59" ht="12.75" customHeight="1" x14ac:dyDescent="0.2">
      <c r="A514" s="43"/>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row>
    <row r="515" spans="1:59" ht="12.75" customHeight="1" x14ac:dyDescent="0.2">
      <c r="A515" s="43"/>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row>
    <row r="516" spans="1:59" ht="12.75" customHeight="1" x14ac:dyDescent="0.2">
      <c r="A516" s="43"/>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row>
    <row r="517" spans="1:59" ht="12.75" customHeight="1" x14ac:dyDescent="0.2">
      <c r="A517" s="43"/>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row>
    <row r="518" spans="1:59" ht="12.75" customHeight="1" x14ac:dyDescent="0.2">
      <c r="A518" s="43"/>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row>
    <row r="519" spans="1:59" ht="12.75" customHeight="1" x14ac:dyDescent="0.2">
      <c r="A519" s="43"/>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row>
    <row r="520" spans="1:59" ht="12.75" customHeight="1" x14ac:dyDescent="0.2">
      <c r="A520" s="43"/>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row>
    <row r="521" spans="1:59" ht="12.75" customHeight="1" x14ac:dyDescent="0.2">
      <c r="A521" s="43"/>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row>
    <row r="522" spans="1:59" ht="12.75" customHeight="1" x14ac:dyDescent="0.2">
      <c r="A522" s="43"/>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row>
    <row r="523" spans="1:59" ht="12.75" customHeight="1" x14ac:dyDescent="0.2">
      <c r="A523" s="43"/>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row>
    <row r="524" spans="1:59" ht="12.75" customHeight="1" x14ac:dyDescent="0.2">
      <c r="A524" s="43"/>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row>
    <row r="525" spans="1:59" ht="12.75" customHeight="1" x14ac:dyDescent="0.2">
      <c r="A525" s="43"/>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row>
    <row r="526" spans="1:59" ht="12.75" customHeight="1" x14ac:dyDescent="0.2">
      <c r="A526" s="43"/>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row>
    <row r="527" spans="1:59" ht="12.75" customHeight="1" x14ac:dyDescent="0.2">
      <c r="A527" s="43"/>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row>
    <row r="528" spans="1:59" ht="12.75" customHeight="1" x14ac:dyDescent="0.2">
      <c r="A528" s="43"/>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row>
    <row r="529" spans="1:59" ht="12.75" customHeight="1" x14ac:dyDescent="0.2">
      <c r="A529" s="43"/>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row>
    <row r="530" spans="1:59" ht="12.75" customHeight="1" x14ac:dyDescent="0.2">
      <c r="A530" s="43"/>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row>
    <row r="531" spans="1:59" ht="12.75" customHeight="1" x14ac:dyDescent="0.2">
      <c r="A531" s="43"/>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row>
    <row r="532" spans="1:59" ht="12.75" customHeight="1" x14ac:dyDescent="0.2">
      <c r="A532" s="43"/>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row>
    <row r="533" spans="1:59" ht="12.75" customHeight="1" x14ac:dyDescent="0.2">
      <c r="A533" s="43"/>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row>
    <row r="534" spans="1:59" ht="12.75" customHeight="1" x14ac:dyDescent="0.2">
      <c r="A534" s="43"/>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row>
    <row r="535" spans="1:59" ht="12.75" customHeight="1" x14ac:dyDescent="0.2">
      <c r="A535" s="43"/>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row>
    <row r="536" spans="1:59" ht="12.75" customHeight="1" x14ac:dyDescent="0.2">
      <c r="A536" s="43"/>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row>
    <row r="537" spans="1:59" ht="12.75" customHeight="1" x14ac:dyDescent="0.2">
      <c r="A537" s="43"/>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row>
    <row r="538" spans="1:59" ht="12.75" customHeight="1" x14ac:dyDescent="0.2">
      <c r="A538" s="43"/>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row>
    <row r="539" spans="1:59" ht="12.75" customHeight="1" x14ac:dyDescent="0.2">
      <c r="A539" s="43"/>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row>
    <row r="540" spans="1:59" ht="12.75" customHeight="1" x14ac:dyDescent="0.2">
      <c r="A540" s="43"/>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row>
    <row r="541" spans="1:59" ht="12.75" customHeight="1" x14ac:dyDescent="0.2">
      <c r="A541" s="43"/>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row>
    <row r="542" spans="1:59" ht="12.75" customHeight="1" x14ac:dyDescent="0.2">
      <c r="A542" s="43"/>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row>
    <row r="543" spans="1:59" ht="12.75" customHeight="1" x14ac:dyDescent="0.2">
      <c r="A543" s="43"/>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row>
    <row r="544" spans="1:59" ht="12.75" customHeight="1" x14ac:dyDescent="0.2">
      <c r="A544" s="43"/>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row>
    <row r="545" spans="1:59" ht="12.75" customHeight="1" x14ac:dyDescent="0.2">
      <c r="A545" s="43"/>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row>
    <row r="546" spans="1:59" ht="12.75" customHeight="1" x14ac:dyDescent="0.2">
      <c r="A546" s="43"/>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row>
    <row r="547" spans="1:59" ht="12.75" customHeight="1" x14ac:dyDescent="0.2">
      <c r="A547" s="43"/>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row>
    <row r="548" spans="1:59" ht="12.75" customHeight="1" x14ac:dyDescent="0.2">
      <c r="A548" s="43"/>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row>
    <row r="549" spans="1:59" ht="12.75" customHeight="1" x14ac:dyDescent="0.2">
      <c r="A549" s="43"/>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row>
    <row r="550" spans="1:59" ht="12.75" customHeight="1" x14ac:dyDescent="0.2">
      <c r="A550" s="43"/>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row>
    <row r="551" spans="1:59" ht="12.75" customHeight="1" x14ac:dyDescent="0.2">
      <c r="A551" s="43"/>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row>
    <row r="552" spans="1:59" ht="12.75" customHeight="1" x14ac:dyDescent="0.2">
      <c r="A552" s="43"/>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row>
    <row r="553" spans="1:59" ht="12.75" customHeight="1" x14ac:dyDescent="0.2">
      <c r="A553" s="43"/>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row>
    <row r="554" spans="1:59" ht="12.75" customHeight="1" x14ac:dyDescent="0.2">
      <c r="A554" s="43"/>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row>
    <row r="555" spans="1:59" ht="12.75" customHeight="1" x14ac:dyDescent="0.2">
      <c r="A555" s="43"/>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row>
    <row r="556" spans="1:59" ht="12.75" customHeight="1" x14ac:dyDescent="0.2">
      <c r="A556" s="43"/>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row>
    <row r="557" spans="1:59" ht="12.75" customHeight="1" x14ac:dyDescent="0.2">
      <c r="A557" s="43"/>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row>
    <row r="558" spans="1:59" ht="12.75" customHeight="1" x14ac:dyDescent="0.2">
      <c r="A558" s="43"/>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row>
    <row r="559" spans="1:59" ht="12.75" customHeight="1" x14ac:dyDescent="0.2">
      <c r="A559" s="43"/>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row>
    <row r="560" spans="1:59" ht="12.75" customHeight="1" x14ac:dyDescent="0.2">
      <c r="A560" s="43"/>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row>
    <row r="561" spans="1:59" ht="12.75" customHeight="1" x14ac:dyDescent="0.2">
      <c r="A561" s="43"/>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row>
    <row r="562" spans="1:59" ht="12.75" customHeight="1" x14ac:dyDescent="0.2">
      <c r="A562" s="43"/>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row>
    <row r="563" spans="1:59" ht="12.75" customHeight="1" x14ac:dyDescent="0.2">
      <c r="A563" s="43"/>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row>
    <row r="564" spans="1:59" ht="12.75" customHeight="1" x14ac:dyDescent="0.2">
      <c r="A564" s="43"/>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row>
    <row r="565" spans="1:59" ht="12.75" customHeight="1" x14ac:dyDescent="0.2">
      <c r="A565" s="43"/>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row>
    <row r="566" spans="1:59" ht="12.75" customHeight="1" x14ac:dyDescent="0.2">
      <c r="A566" s="43"/>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row>
    <row r="567" spans="1:59" ht="12.75" customHeight="1" x14ac:dyDescent="0.2">
      <c r="A567" s="43"/>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row>
    <row r="568" spans="1:59" ht="12.75" customHeight="1" x14ac:dyDescent="0.2">
      <c r="A568" s="43"/>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row>
    <row r="569" spans="1:59" ht="12.75" customHeight="1" x14ac:dyDescent="0.2">
      <c r="A569" s="43"/>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row>
    <row r="570" spans="1:59" ht="12.75" customHeight="1" x14ac:dyDescent="0.2">
      <c r="A570" s="43"/>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row>
    <row r="571" spans="1:59" ht="12.75" customHeight="1" x14ac:dyDescent="0.2">
      <c r="A571" s="43"/>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row>
    <row r="572" spans="1:59" ht="12.75" customHeight="1" x14ac:dyDescent="0.2">
      <c r="A572" s="43"/>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row>
    <row r="573" spans="1:59" ht="12.75" customHeight="1" x14ac:dyDescent="0.2">
      <c r="A573" s="43"/>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row>
    <row r="574" spans="1:59" ht="12.75" customHeight="1" x14ac:dyDescent="0.2">
      <c r="A574" s="43"/>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row>
    <row r="575" spans="1:59" ht="12.75" customHeight="1" x14ac:dyDescent="0.2">
      <c r="A575" s="43"/>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row>
    <row r="576" spans="1:59" ht="12.75" customHeight="1" x14ac:dyDescent="0.2">
      <c r="A576" s="43"/>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row>
    <row r="577" spans="1:59" ht="12.75" customHeight="1" x14ac:dyDescent="0.2">
      <c r="A577" s="4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row>
    <row r="578" spans="1:59" ht="12.75" customHeight="1" x14ac:dyDescent="0.2">
      <c r="A578" s="43"/>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row>
    <row r="579" spans="1:59" ht="12.75" customHeight="1" x14ac:dyDescent="0.2">
      <c r="A579" s="43"/>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row>
    <row r="580" spans="1:59" ht="12.75" customHeight="1" x14ac:dyDescent="0.2">
      <c r="A580" s="43"/>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row>
    <row r="581" spans="1:59" ht="12.75" customHeight="1" x14ac:dyDescent="0.2">
      <c r="A581" s="43"/>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row>
    <row r="582" spans="1:59" ht="12.75" customHeight="1" x14ac:dyDescent="0.2">
      <c r="A582" s="43"/>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row>
    <row r="583" spans="1:59" ht="12.75" customHeight="1" x14ac:dyDescent="0.2">
      <c r="A583" s="43"/>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row>
    <row r="584" spans="1:59" ht="12.75" customHeight="1" x14ac:dyDescent="0.2">
      <c r="A584" s="43"/>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row>
    <row r="585" spans="1:59" ht="12.75" customHeight="1" x14ac:dyDescent="0.2">
      <c r="A585" s="43"/>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row>
    <row r="586" spans="1:59" ht="12.75" customHeight="1" x14ac:dyDescent="0.2">
      <c r="A586" s="43"/>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row>
    <row r="587" spans="1:59" ht="12.75" customHeight="1" x14ac:dyDescent="0.2">
      <c r="A587" s="43"/>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row>
    <row r="588" spans="1:59" ht="12.75" customHeight="1" x14ac:dyDescent="0.2">
      <c r="A588" s="43"/>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row>
    <row r="589" spans="1:59" ht="12.75" customHeight="1" x14ac:dyDescent="0.2">
      <c r="A589" s="43"/>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row>
    <row r="590" spans="1:59" ht="12.75" customHeight="1" x14ac:dyDescent="0.2">
      <c r="A590" s="43"/>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row>
    <row r="591" spans="1:59" ht="12.75" customHeight="1" x14ac:dyDescent="0.2">
      <c r="A591" s="43"/>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row>
    <row r="592" spans="1:59" ht="12.75" customHeight="1" x14ac:dyDescent="0.2">
      <c r="A592" s="43"/>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row>
    <row r="593" spans="1:59" ht="12.75" customHeight="1" x14ac:dyDescent="0.2">
      <c r="A593" s="43"/>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row>
    <row r="594" spans="1:59" ht="12.75" customHeight="1" x14ac:dyDescent="0.2">
      <c r="A594" s="43"/>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row>
    <row r="595" spans="1:59" ht="12.75" customHeight="1" x14ac:dyDescent="0.2">
      <c r="A595" s="43"/>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row>
    <row r="596" spans="1:59" ht="12.75" customHeight="1" x14ac:dyDescent="0.2">
      <c r="A596" s="43"/>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row>
    <row r="597" spans="1:59" ht="12.75" customHeight="1" x14ac:dyDescent="0.2">
      <c r="A597" s="43"/>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row>
    <row r="598" spans="1:59" ht="12.75" customHeight="1" x14ac:dyDescent="0.2">
      <c r="A598" s="43"/>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row>
    <row r="599" spans="1:59" ht="12.75" customHeight="1" x14ac:dyDescent="0.2">
      <c r="A599" s="43"/>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row>
    <row r="600" spans="1:59" ht="12.75" customHeight="1" x14ac:dyDescent="0.2">
      <c r="A600" s="43"/>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row>
    <row r="601" spans="1:59" ht="12.75" customHeight="1" x14ac:dyDescent="0.2">
      <c r="A601" s="43"/>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row>
    <row r="602" spans="1:59" ht="12.75" customHeight="1" x14ac:dyDescent="0.2">
      <c r="A602" s="43"/>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row>
    <row r="603" spans="1:59" ht="12.75" customHeight="1" x14ac:dyDescent="0.2">
      <c r="A603" s="43"/>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row>
    <row r="604" spans="1:59" ht="12.75" customHeight="1" x14ac:dyDescent="0.2">
      <c r="A604" s="43"/>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row>
    <row r="605" spans="1:59" ht="12.75" customHeight="1" x14ac:dyDescent="0.2">
      <c r="A605" s="43"/>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row>
    <row r="606" spans="1:59" ht="12.75" customHeight="1" x14ac:dyDescent="0.2">
      <c r="A606" s="43"/>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row>
    <row r="607" spans="1:59" ht="12.75" customHeight="1" x14ac:dyDescent="0.2">
      <c r="A607" s="43"/>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row>
    <row r="608" spans="1:59" ht="12.75" customHeight="1" x14ac:dyDescent="0.2">
      <c r="A608" s="43"/>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row>
    <row r="609" spans="1:59" ht="12.75" customHeight="1" x14ac:dyDescent="0.2">
      <c r="A609" s="43"/>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row>
    <row r="610" spans="1:59" ht="12.75" customHeight="1" x14ac:dyDescent="0.2">
      <c r="A610" s="43"/>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row>
    <row r="611" spans="1:59" ht="12.75" customHeight="1" x14ac:dyDescent="0.2">
      <c r="A611" s="43"/>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row>
    <row r="612" spans="1:59" ht="12.75" customHeight="1" x14ac:dyDescent="0.2">
      <c r="A612" s="43"/>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row>
    <row r="613" spans="1:59" ht="12.75" customHeight="1" x14ac:dyDescent="0.2">
      <c r="A613" s="43"/>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row>
    <row r="614" spans="1:59" ht="12.75" customHeight="1" x14ac:dyDescent="0.2">
      <c r="A614" s="43"/>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row>
    <row r="615" spans="1:59" ht="12.75" customHeight="1" x14ac:dyDescent="0.2">
      <c r="A615" s="43"/>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row>
    <row r="616" spans="1:59" ht="12.75" customHeight="1" x14ac:dyDescent="0.2">
      <c r="A616" s="43"/>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row>
    <row r="617" spans="1:59" ht="12.75" customHeight="1" x14ac:dyDescent="0.2">
      <c r="A617" s="43"/>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row>
    <row r="618" spans="1:59" ht="12.75" customHeight="1" x14ac:dyDescent="0.2">
      <c r="A618" s="43"/>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row>
    <row r="619" spans="1:59" ht="12.75" customHeight="1" x14ac:dyDescent="0.2">
      <c r="A619" s="43"/>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row>
    <row r="620" spans="1:59" ht="12.75" customHeight="1" x14ac:dyDescent="0.2">
      <c r="A620" s="43"/>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row>
    <row r="621" spans="1:59" ht="12.75" customHeight="1" x14ac:dyDescent="0.2">
      <c r="A621" s="43"/>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row>
    <row r="622" spans="1:59" ht="12.75" customHeight="1" x14ac:dyDescent="0.2">
      <c r="A622" s="43"/>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row>
    <row r="623" spans="1:59" ht="12.75" customHeight="1" x14ac:dyDescent="0.2">
      <c r="A623" s="43"/>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row>
    <row r="624" spans="1:59" ht="12.75" customHeight="1" x14ac:dyDescent="0.2">
      <c r="A624" s="43"/>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row>
    <row r="625" spans="1:59" ht="12.75" customHeight="1" x14ac:dyDescent="0.2">
      <c r="A625" s="43"/>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row>
    <row r="626" spans="1:59" ht="12.75" customHeight="1" x14ac:dyDescent="0.2">
      <c r="A626" s="43"/>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row>
    <row r="627" spans="1:59" ht="12.75" customHeight="1" x14ac:dyDescent="0.2">
      <c r="A627" s="43"/>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row>
    <row r="628" spans="1:59" ht="12.75" customHeight="1" x14ac:dyDescent="0.2">
      <c r="A628" s="43"/>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row>
    <row r="629" spans="1:59" ht="12.75" customHeight="1" x14ac:dyDescent="0.2">
      <c r="A629" s="43"/>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row>
    <row r="630" spans="1:59" ht="12.75" customHeight="1" x14ac:dyDescent="0.2">
      <c r="A630" s="43"/>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row>
    <row r="631" spans="1:59" ht="12.75" customHeight="1" x14ac:dyDescent="0.2">
      <c r="A631" s="43"/>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row>
    <row r="632" spans="1:59" ht="12.75" customHeight="1" x14ac:dyDescent="0.2">
      <c r="A632" s="43"/>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row>
    <row r="633" spans="1:59" ht="12.75" customHeight="1" x14ac:dyDescent="0.2">
      <c r="A633" s="43"/>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row>
    <row r="634" spans="1:59" ht="12.75" customHeight="1" x14ac:dyDescent="0.2">
      <c r="A634" s="43"/>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row>
    <row r="635" spans="1:59" ht="12.75" customHeight="1" x14ac:dyDescent="0.2">
      <c r="A635" s="43"/>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row>
    <row r="636" spans="1:59" ht="12.75" customHeight="1" x14ac:dyDescent="0.2">
      <c r="A636" s="43"/>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row>
    <row r="637" spans="1:59" ht="12.75" customHeight="1" x14ac:dyDescent="0.2">
      <c r="A637" s="43"/>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row>
    <row r="638" spans="1:59" ht="12.75" customHeight="1" x14ac:dyDescent="0.2">
      <c r="A638" s="43"/>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row>
    <row r="639" spans="1:59" ht="12.75" customHeight="1" x14ac:dyDescent="0.2">
      <c r="A639" s="43"/>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row>
    <row r="640" spans="1:59" ht="12.75" customHeight="1" x14ac:dyDescent="0.2">
      <c r="A640" s="43"/>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row>
    <row r="641" spans="1:59" ht="12.75" customHeight="1" x14ac:dyDescent="0.2">
      <c r="A641" s="43"/>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row>
    <row r="642" spans="1:59" ht="12.75" customHeight="1" x14ac:dyDescent="0.2">
      <c r="A642" s="43"/>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row>
    <row r="643" spans="1:59" ht="12.75" customHeight="1" x14ac:dyDescent="0.2">
      <c r="A643" s="43"/>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row>
    <row r="644" spans="1:59" ht="12.75" customHeight="1" x14ac:dyDescent="0.2">
      <c r="A644" s="43"/>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row>
    <row r="645" spans="1:59" ht="12.75" customHeight="1" x14ac:dyDescent="0.2">
      <c r="A645" s="43"/>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row>
    <row r="646" spans="1:59" ht="12.75" customHeight="1" x14ac:dyDescent="0.2">
      <c r="A646" s="43"/>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row>
    <row r="647" spans="1:59" ht="12.75" customHeight="1" x14ac:dyDescent="0.2">
      <c r="A647" s="43"/>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row>
    <row r="648" spans="1:59" ht="12.75" customHeight="1" x14ac:dyDescent="0.2">
      <c r="A648" s="43"/>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row>
    <row r="649" spans="1:59" ht="12.75" customHeight="1" x14ac:dyDescent="0.2">
      <c r="A649" s="43"/>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row>
    <row r="650" spans="1:59" ht="12.75" customHeight="1" x14ac:dyDescent="0.2">
      <c r="A650" s="43"/>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row>
    <row r="651" spans="1:59" ht="12.75" customHeight="1" x14ac:dyDescent="0.2">
      <c r="A651" s="43"/>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row>
    <row r="652" spans="1:59" ht="12.75" customHeight="1" x14ac:dyDescent="0.2">
      <c r="A652" s="43"/>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row>
    <row r="653" spans="1:59" ht="12.75" customHeight="1" x14ac:dyDescent="0.2">
      <c r="A653" s="43"/>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row>
    <row r="654" spans="1:59" ht="12.75" customHeight="1" x14ac:dyDescent="0.2">
      <c r="A654" s="43"/>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row>
    <row r="655" spans="1:59" ht="12.75" customHeight="1" x14ac:dyDescent="0.2">
      <c r="A655" s="43"/>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row>
    <row r="656" spans="1:59" ht="12.75" customHeight="1" x14ac:dyDescent="0.2">
      <c r="A656" s="43"/>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row>
    <row r="657" spans="1:59" ht="12.75" customHeight="1" x14ac:dyDescent="0.2">
      <c r="A657" s="43"/>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row>
    <row r="658" spans="1:59" ht="12.75" customHeight="1" x14ac:dyDescent="0.2">
      <c r="A658" s="43"/>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row>
    <row r="659" spans="1:59" ht="12.75" customHeight="1" x14ac:dyDescent="0.2">
      <c r="A659" s="43"/>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row>
    <row r="660" spans="1:59" ht="12.75" customHeight="1" x14ac:dyDescent="0.2">
      <c r="A660" s="43"/>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row>
    <row r="661" spans="1:59" ht="12.75" customHeight="1" x14ac:dyDescent="0.2">
      <c r="A661" s="43"/>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row>
    <row r="662" spans="1:59" ht="12.75" customHeight="1" x14ac:dyDescent="0.2">
      <c r="A662" s="43"/>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row>
    <row r="663" spans="1:59" ht="12.75" customHeight="1" x14ac:dyDescent="0.2">
      <c r="A663" s="43"/>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row>
    <row r="664" spans="1:59" ht="12.75" customHeight="1" x14ac:dyDescent="0.2">
      <c r="A664" s="43"/>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row>
    <row r="665" spans="1:59" ht="12.75" customHeight="1" x14ac:dyDescent="0.2">
      <c r="A665" s="43"/>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row>
    <row r="666" spans="1:59" ht="12.75" customHeight="1" x14ac:dyDescent="0.2">
      <c r="A666" s="43"/>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row>
    <row r="667" spans="1:59" ht="12.75" customHeight="1" x14ac:dyDescent="0.2">
      <c r="A667" s="43"/>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row>
    <row r="668" spans="1:59" ht="12.75" customHeight="1" x14ac:dyDescent="0.2">
      <c r="A668" s="43"/>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row>
    <row r="669" spans="1:59" ht="12.75" customHeight="1" x14ac:dyDescent="0.2">
      <c r="A669" s="43"/>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row>
    <row r="670" spans="1:59" ht="12.75" customHeight="1" x14ac:dyDescent="0.2">
      <c r="A670" s="43"/>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row>
    <row r="671" spans="1:59" ht="12.75" customHeight="1" x14ac:dyDescent="0.2">
      <c r="A671" s="43"/>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row>
    <row r="672" spans="1:59" ht="12.75" customHeight="1" x14ac:dyDescent="0.2">
      <c r="A672" s="43"/>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row>
    <row r="673" spans="1:59" ht="12.75" customHeight="1" x14ac:dyDescent="0.2">
      <c r="A673" s="43"/>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row>
    <row r="674" spans="1:59" ht="12.75" customHeight="1" x14ac:dyDescent="0.2">
      <c r="A674" s="43"/>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row>
    <row r="675" spans="1:59" ht="12.75" customHeight="1" x14ac:dyDescent="0.2">
      <c r="A675" s="43"/>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row>
    <row r="676" spans="1:59" ht="12.75" customHeight="1" x14ac:dyDescent="0.2">
      <c r="A676" s="43"/>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row>
    <row r="677" spans="1:59" ht="12.75" customHeight="1" x14ac:dyDescent="0.2">
      <c r="A677" s="43"/>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row>
    <row r="678" spans="1:59" ht="12.75" customHeight="1" x14ac:dyDescent="0.2">
      <c r="A678" s="43"/>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row>
    <row r="679" spans="1:59" ht="12.75" customHeight="1" x14ac:dyDescent="0.2">
      <c r="A679" s="43"/>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row>
    <row r="680" spans="1:59" ht="12.75" customHeight="1" x14ac:dyDescent="0.2">
      <c r="A680" s="43"/>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c r="BE680" s="65"/>
      <c r="BF680" s="65"/>
      <c r="BG680" s="65"/>
    </row>
    <row r="681" spans="1:59" ht="12.75" customHeight="1" x14ac:dyDescent="0.2">
      <c r="A681" s="43"/>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row>
    <row r="682" spans="1:59" ht="12.75" customHeight="1" x14ac:dyDescent="0.2">
      <c r="A682" s="43"/>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row>
    <row r="683" spans="1:59" ht="12.75" customHeight="1" x14ac:dyDescent="0.2">
      <c r="A683" s="43"/>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row>
    <row r="684" spans="1:59" ht="12.75" customHeight="1" x14ac:dyDescent="0.2">
      <c r="A684" s="43"/>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row>
    <row r="685" spans="1:59" ht="12.75" customHeight="1" x14ac:dyDescent="0.2">
      <c r="A685" s="43"/>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row>
    <row r="686" spans="1:59" ht="12.75" customHeight="1" x14ac:dyDescent="0.2">
      <c r="A686" s="43"/>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row>
    <row r="687" spans="1:59" ht="12.75" customHeight="1" x14ac:dyDescent="0.2">
      <c r="A687" s="43"/>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row>
    <row r="688" spans="1:59" ht="12.75" customHeight="1" x14ac:dyDescent="0.2">
      <c r="A688" s="43"/>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row>
    <row r="689" spans="1:59" ht="12.75" customHeight="1" x14ac:dyDescent="0.2">
      <c r="A689" s="43"/>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row>
    <row r="690" spans="1:59" ht="12.75" customHeight="1" x14ac:dyDescent="0.2">
      <c r="A690" s="43"/>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row>
    <row r="691" spans="1:59" ht="12.75" customHeight="1" x14ac:dyDescent="0.2">
      <c r="A691" s="43"/>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row>
    <row r="692" spans="1:59" ht="12.75" customHeight="1" x14ac:dyDescent="0.2">
      <c r="A692" s="43"/>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row>
    <row r="693" spans="1:59" ht="12.75" customHeight="1" x14ac:dyDescent="0.2">
      <c r="A693" s="43"/>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row>
    <row r="694" spans="1:59" ht="12.75" customHeight="1" x14ac:dyDescent="0.2">
      <c r="A694" s="43"/>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c r="BE694" s="65"/>
      <c r="BF694" s="65"/>
      <c r="BG694" s="65"/>
    </row>
    <row r="695" spans="1:59" ht="12.75" customHeight="1" x14ac:dyDescent="0.2">
      <c r="A695" s="43"/>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row>
    <row r="696" spans="1:59" ht="12.75" customHeight="1" x14ac:dyDescent="0.2">
      <c r="A696" s="43"/>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row>
    <row r="697" spans="1:59" ht="12.75" customHeight="1" x14ac:dyDescent="0.2">
      <c r="A697" s="43"/>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row>
    <row r="698" spans="1:59" ht="12.75" customHeight="1" x14ac:dyDescent="0.2">
      <c r="A698" s="43"/>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c r="BE698" s="65"/>
      <c r="BF698" s="65"/>
      <c r="BG698" s="65"/>
    </row>
    <row r="699" spans="1:59" ht="12.75" customHeight="1" x14ac:dyDescent="0.2">
      <c r="A699" s="43"/>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c r="BE699" s="65"/>
      <c r="BF699" s="65"/>
      <c r="BG699" s="65"/>
    </row>
    <row r="700" spans="1:59" ht="12.75" customHeight="1" x14ac:dyDescent="0.2">
      <c r="A700" s="43"/>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row>
    <row r="701" spans="1:59" ht="12.75" customHeight="1" x14ac:dyDescent="0.2">
      <c r="A701" s="43"/>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c r="BE701" s="65"/>
      <c r="BF701" s="65"/>
      <c r="BG701" s="65"/>
    </row>
    <row r="702" spans="1:59" ht="12.75" customHeight="1" x14ac:dyDescent="0.2">
      <c r="A702" s="43"/>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row>
    <row r="703" spans="1:59" ht="12.75" customHeight="1" x14ac:dyDescent="0.2">
      <c r="A703" s="43"/>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row>
    <row r="704" spans="1:59" ht="12.75" customHeight="1" x14ac:dyDescent="0.2">
      <c r="A704" s="43"/>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row>
    <row r="705" spans="1:59" ht="12.75" customHeight="1" x14ac:dyDescent="0.2">
      <c r="A705" s="43"/>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row>
    <row r="706" spans="1:59" ht="12.75" customHeight="1" x14ac:dyDescent="0.2">
      <c r="A706" s="43"/>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row>
    <row r="707" spans="1:59" ht="12.75" customHeight="1" x14ac:dyDescent="0.2">
      <c r="A707" s="43"/>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row>
    <row r="708" spans="1:59" ht="12.75" customHeight="1" x14ac:dyDescent="0.2">
      <c r="A708" s="43"/>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row>
    <row r="709" spans="1:59" ht="12.75" customHeight="1" x14ac:dyDescent="0.2">
      <c r="A709" s="43"/>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row>
    <row r="710" spans="1:59" ht="12.75" customHeight="1" x14ac:dyDescent="0.2">
      <c r="A710" s="43"/>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row>
    <row r="711" spans="1:59" ht="12.75" customHeight="1" x14ac:dyDescent="0.2">
      <c r="A711" s="43"/>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row>
    <row r="712" spans="1:59" ht="12.75" customHeight="1" x14ac:dyDescent="0.2">
      <c r="A712" s="43"/>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row>
    <row r="713" spans="1:59" ht="12.75" customHeight="1" x14ac:dyDescent="0.2">
      <c r="A713" s="43"/>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row>
    <row r="714" spans="1:59" ht="12.75" customHeight="1" x14ac:dyDescent="0.2">
      <c r="A714" s="43"/>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row>
    <row r="715" spans="1:59" ht="12.75" customHeight="1" x14ac:dyDescent="0.2">
      <c r="A715" s="43"/>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c r="BE715" s="65"/>
      <c r="BF715" s="65"/>
      <c r="BG715" s="65"/>
    </row>
    <row r="716" spans="1:59" ht="12.75" customHeight="1" x14ac:dyDescent="0.2">
      <c r="A716" s="43"/>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c r="BE716" s="65"/>
      <c r="BF716" s="65"/>
      <c r="BG716" s="65"/>
    </row>
    <row r="717" spans="1:59" ht="12.75" customHeight="1" x14ac:dyDescent="0.2">
      <c r="A717" s="43"/>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c r="BE717" s="65"/>
      <c r="BF717" s="65"/>
      <c r="BG717" s="65"/>
    </row>
    <row r="718" spans="1:59" ht="12.75" customHeight="1" x14ac:dyDescent="0.2">
      <c r="A718" s="43"/>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c r="BE718" s="65"/>
      <c r="BF718" s="65"/>
      <c r="BG718" s="65"/>
    </row>
    <row r="719" spans="1:59" ht="12.75" customHeight="1" x14ac:dyDescent="0.2">
      <c r="A719" s="43"/>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row>
    <row r="720" spans="1:59" ht="12.75" customHeight="1" x14ac:dyDescent="0.2">
      <c r="A720" s="43"/>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row>
    <row r="721" spans="1:59" ht="12.75" customHeight="1" x14ac:dyDescent="0.2">
      <c r="A721" s="43"/>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row>
    <row r="722" spans="1:59" ht="12.75" customHeight="1" x14ac:dyDescent="0.2">
      <c r="A722" s="43"/>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c r="BE722" s="65"/>
      <c r="BF722" s="65"/>
      <c r="BG722" s="65"/>
    </row>
    <row r="723" spans="1:59" ht="12.75" customHeight="1" x14ac:dyDescent="0.2">
      <c r="A723" s="43"/>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c r="BE723" s="65"/>
      <c r="BF723" s="65"/>
      <c r="BG723" s="65"/>
    </row>
    <row r="724" spans="1:59" ht="12.75" customHeight="1" x14ac:dyDescent="0.2">
      <c r="A724" s="43"/>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row>
    <row r="725" spans="1:59" ht="12.75" customHeight="1" x14ac:dyDescent="0.2">
      <c r="A725" s="43"/>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row>
    <row r="726" spans="1:59" ht="12.75" customHeight="1" x14ac:dyDescent="0.2">
      <c r="A726" s="43"/>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row>
    <row r="727" spans="1:59" ht="12.75" customHeight="1" x14ac:dyDescent="0.2">
      <c r="A727" s="43"/>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row>
    <row r="728" spans="1:59" ht="12.75" customHeight="1" x14ac:dyDescent="0.2">
      <c r="A728" s="43"/>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row>
    <row r="729" spans="1:59" ht="12.75" customHeight="1" x14ac:dyDescent="0.2">
      <c r="A729" s="43"/>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c r="BE729" s="65"/>
      <c r="BF729" s="65"/>
      <c r="BG729" s="65"/>
    </row>
    <row r="730" spans="1:59" ht="12.75" customHeight="1" x14ac:dyDescent="0.2">
      <c r="A730" s="43"/>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c r="BE730" s="65"/>
      <c r="BF730" s="65"/>
      <c r="BG730" s="65"/>
    </row>
    <row r="731" spans="1:59" ht="12.75" customHeight="1" x14ac:dyDescent="0.2">
      <c r="A731" s="43"/>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c r="BE731" s="65"/>
      <c r="BF731" s="65"/>
      <c r="BG731" s="65"/>
    </row>
    <row r="732" spans="1:59" ht="12.75" customHeight="1" x14ac:dyDescent="0.2">
      <c r="A732" s="43"/>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c r="BE732" s="65"/>
      <c r="BF732" s="65"/>
      <c r="BG732" s="65"/>
    </row>
    <row r="733" spans="1:59" ht="12.75" customHeight="1" x14ac:dyDescent="0.2">
      <c r="A733" s="43"/>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c r="BE733" s="65"/>
      <c r="BF733" s="65"/>
      <c r="BG733" s="65"/>
    </row>
    <row r="734" spans="1:59" ht="12.75" customHeight="1" x14ac:dyDescent="0.2">
      <c r="A734" s="43"/>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c r="BE734" s="65"/>
      <c r="BF734" s="65"/>
      <c r="BG734" s="65"/>
    </row>
    <row r="735" spans="1:59" ht="12.75" customHeight="1" x14ac:dyDescent="0.2">
      <c r="A735" s="43"/>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row>
    <row r="736" spans="1:59" ht="12.75" customHeight="1" x14ac:dyDescent="0.2">
      <c r="A736" s="43"/>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row>
    <row r="737" spans="1:59" ht="12.75" customHeight="1" x14ac:dyDescent="0.2">
      <c r="A737" s="43"/>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row>
    <row r="738" spans="1:59" ht="12.75" customHeight="1" x14ac:dyDescent="0.2">
      <c r="A738" s="43"/>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row>
    <row r="739" spans="1:59" ht="12.75" customHeight="1" x14ac:dyDescent="0.2">
      <c r="A739" s="43"/>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row>
    <row r="740" spans="1:59" ht="12.75" customHeight="1" x14ac:dyDescent="0.2">
      <c r="A740" s="43"/>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row>
    <row r="741" spans="1:59" ht="12.75" customHeight="1" x14ac:dyDescent="0.2">
      <c r="A741" s="43"/>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row>
    <row r="742" spans="1:59" ht="12.75" customHeight="1" x14ac:dyDescent="0.2">
      <c r="A742" s="43"/>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row>
    <row r="743" spans="1:59" ht="12.75" customHeight="1" x14ac:dyDescent="0.2">
      <c r="A743" s="43"/>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row>
    <row r="744" spans="1:59" ht="12.75" customHeight="1" x14ac:dyDescent="0.2">
      <c r="A744" s="43"/>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row>
    <row r="745" spans="1:59" ht="12.75" customHeight="1" x14ac:dyDescent="0.2">
      <c r="A745" s="43"/>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row>
    <row r="746" spans="1:59" ht="12.75" customHeight="1" x14ac:dyDescent="0.2">
      <c r="A746" s="43"/>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row>
    <row r="747" spans="1:59" ht="12.75" customHeight="1" x14ac:dyDescent="0.2">
      <c r="A747" s="43"/>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row>
    <row r="748" spans="1:59" ht="12.75" customHeight="1" x14ac:dyDescent="0.2">
      <c r="A748" s="43"/>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row>
    <row r="749" spans="1:59" ht="12.75" customHeight="1" x14ac:dyDescent="0.2">
      <c r="A749" s="43"/>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row>
    <row r="750" spans="1:59" ht="12.75" customHeight="1" x14ac:dyDescent="0.2">
      <c r="A750" s="43"/>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row>
    <row r="751" spans="1:59" ht="12.75" customHeight="1" x14ac:dyDescent="0.2">
      <c r="A751" s="43"/>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row>
    <row r="752" spans="1:59" ht="12.75" customHeight="1" x14ac:dyDescent="0.2">
      <c r="A752" s="43"/>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row>
    <row r="753" spans="1:59" ht="12.75" customHeight="1" x14ac:dyDescent="0.2">
      <c r="A753" s="43"/>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row>
    <row r="754" spans="1:59" ht="12.75" customHeight="1" x14ac:dyDescent="0.2">
      <c r="A754" s="43"/>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row>
    <row r="755" spans="1:59" ht="12.75" customHeight="1" x14ac:dyDescent="0.2">
      <c r="A755" s="43"/>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row>
    <row r="756" spans="1:59" ht="12.75" customHeight="1" x14ac:dyDescent="0.2">
      <c r="A756" s="43"/>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row>
    <row r="757" spans="1:59" ht="12.75" customHeight="1" x14ac:dyDescent="0.2">
      <c r="A757" s="43"/>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row>
    <row r="758" spans="1:59" ht="12.75" customHeight="1" x14ac:dyDescent="0.2">
      <c r="A758" s="43"/>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c r="BE758" s="65"/>
      <c r="BF758" s="65"/>
      <c r="BG758" s="65"/>
    </row>
    <row r="759" spans="1:59" ht="12.75" customHeight="1" x14ac:dyDescent="0.2">
      <c r="A759" s="43"/>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c r="BE759" s="65"/>
      <c r="BF759" s="65"/>
      <c r="BG759" s="65"/>
    </row>
    <row r="760" spans="1:59" ht="12.75" customHeight="1" x14ac:dyDescent="0.2">
      <c r="A760" s="43"/>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c r="BE760" s="65"/>
      <c r="BF760" s="65"/>
      <c r="BG760" s="65"/>
    </row>
    <row r="761" spans="1:59" ht="12.75" customHeight="1" x14ac:dyDescent="0.2">
      <c r="A761" s="43"/>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c r="BE761" s="65"/>
      <c r="BF761" s="65"/>
      <c r="BG761" s="65"/>
    </row>
    <row r="762" spans="1:59" ht="12.75" customHeight="1" x14ac:dyDescent="0.2">
      <c r="A762" s="43"/>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row>
    <row r="763" spans="1:59" ht="12.75" customHeight="1" x14ac:dyDescent="0.2">
      <c r="A763" s="43"/>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row>
    <row r="764" spans="1:59" ht="12.75" customHeight="1" x14ac:dyDescent="0.2">
      <c r="A764" s="43"/>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row>
    <row r="765" spans="1:59" ht="12.75" customHeight="1" x14ac:dyDescent="0.2">
      <c r="A765" s="43"/>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c r="BE765" s="65"/>
      <c r="BF765" s="65"/>
      <c r="BG765" s="65"/>
    </row>
    <row r="766" spans="1:59" ht="12.75" customHeight="1" x14ac:dyDescent="0.2">
      <c r="A766" s="43"/>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row>
    <row r="767" spans="1:59" ht="12.75" customHeight="1" x14ac:dyDescent="0.2">
      <c r="A767" s="43"/>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c r="BE767" s="65"/>
      <c r="BF767" s="65"/>
      <c r="BG767" s="65"/>
    </row>
    <row r="768" spans="1:59" ht="12.75" customHeight="1" x14ac:dyDescent="0.2">
      <c r="A768" s="43"/>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row>
    <row r="769" spans="1:59" ht="12.75" customHeight="1" x14ac:dyDescent="0.2">
      <c r="A769" s="43"/>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c r="BE769" s="65"/>
      <c r="BF769" s="65"/>
      <c r="BG769" s="65"/>
    </row>
    <row r="770" spans="1:59" ht="12.75" customHeight="1" x14ac:dyDescent="0.2">
      <c r="A770" s="43"/>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c r="BE770" s="65"/>
      <c r="BF770" s="65"/>
      <c r="BG770" s="65"/>
    </row>
    <row r="771" spans="1:59" ht="12.75" customHeight="1" x14ac:dyDescent="0.2">
      <c r="A771" s="43"/>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c r="BE771" s="65"/>
      <c r="BF771" s="65"/>
      <c r="BG771" s="65"/>
    </row>
    <row r="772" spans="1:59" ht="12.75" customHeight="1" x14ac:dyDescent="0.2">
      <c r="A772" s="43"/>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c r="BE772" s="65"/>
      <c r="BF772" s="65"/>
      <c r="BG772" s="65"/>
    </row>
    <row r="773" spans="1:59" ht="12.75" customHeight="1" x14ac:dyDescent="0.2">
      <c r="A773" s="43"/>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c r="BE773" s="65"/>
      <c r="BF773" s="65"/>
      <c r="BG773" s="65"/>
    </row>
    <row r="774" spans="1:59" ht="12.75" customHeight="1" x14ac:dyDescent="0.2">
      <c r="A774" s="43"/>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c r="BE774" s="65"/>
      <c r="BF774" s="65"/>
      <c r="BG774" s="65"/>
    </row>
    <row r="775" spans="1:59" ht="12.75" customHeight="1" x14ac:dyDescent="0.2">
      <c r="A775" s="43"/>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c r="BE775" s="65"/>
      <c r="BF775" s="65"/>
      <c r="BG775" s="65"/>
    </row>
    <row r="776" spans="1:59" ht="12.75" customHeight="1" x14ac:dyDescent="0.2">
      <c r="A776" s="43"/>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c r="BE776" s="65"/>
      <c r="BF776" s="65"/>
      <c r="BG776" s="65"/>
    </row>
    <row r="777" spans="1:59" ht="12.75" customHeight="1" x14ac:dyDescent="0.2">
      <c r="A777" s="43"/>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c r="BE777" s="65"/>
      <c r="BF777" s="65"/>
      <c r="BG777" s="65"/>
    </row>
    <row r="778" spans="1:59" ht="12.75" customHeight="1" x14ac:dyDescent="0.2">
      <c r="A778" s="43"/>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c r="BE778" s="65"/>
      <c r="BF778" s="65"/>
      <c r="BG778" s="65"/>
    </row>
    <row r="779" spans="1:59" ht="12.75" customHeight="1" x14ac:dyDescent="0.2">
      <c r="A779" s="43"/>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c r="BE779" s="65"/>
      <c r="BF779" s="65"/>
      <c r="BG779" s="65"/>
    </row>
    <row r="780" spans="1:59" ht="12.75" customHeight="1" x14ac:dyDescent="0.2">
      <c r="A780" s="43"/>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c r="BE780" s="65"/>
      <c r="BF780" s="65"/>
      <c r="BG780" s="65"/>
    </row>
    <row r="781" spans="1:59" ht="12.75" customHeight="1" x14ac:dyDescent="0.2">
      <c r="A781" s="43"/>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row>
    <row r="782" spans="1:59" ht="12.75" customHeight="1" x14ac:dyDescent="0.2">
      <c r="A782" s="43"/>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c r="BE782" s="65"/>
      <c r="BF782" s="65"/>
      <c r="BG782" s="65"/>
    </row>
    <row r="783" spans="1:59" ht="12.75" customHeight="1" x14ac:dyDescent="0.2">
      <c r="A783" s="43"/>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c r="BE783" s="65"/>
      <c r="BF783" s="65"/>
      <c r="BG783" s="65"/>
    </row>
    <row r="784" spans="1:59" ht="12.75" customHeight="1" x14ac:dyDescent="0.2">
      <c r="A784" s="43"/>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c r="BE784" s="65"/>
      <c r="BF784" s="65"/>
      <c r="BG784" s="65"/>
    </row>
    <row r="785" spans="1:59" ht="12.75" customHeight="1" x14ac:dyDescent="0.2">
      <c r="A785" s="43"/>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c r="BE785" s="65"/>
      <c r="BF785" s="65"/>
      <c r="BG785" s="65"/>
    </row>
    <row r="786" spans="1:59" ht="12.75" customHeight="1" x14ac:dyDescent="0.2">
      <c r="A786" s="43"/>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c r="BE786" s="65"/>
      <c r="BF786" s="65"/>
      <c r="BG786" s="65"/>
    </row>
    <row r="787" spans="1:59" ht="12.75" customHeight="1" x14ac:dyDescent="0.2">
      <c r="A787" s="43"/>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c r="BE787" s="65"/>
      <c r="BF787" s="65"/>
      <c r="BG787" s="65"/>
    </row>
    <row r="788" spans="1:59" ht="12.75" customHeight="1" x14ac:dyDescent="0.2">
      <c r="A788" s="43"/>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c r="BE788" s="65"/>
      <c r="BF788" s="65"/>
      <c r="BG788" s="65"/>
    </row>
    <row r="789" spans="1:59" ht="12.75" customHeight="1" x14ac:dyDescent="0.2">
      <c r="A789" s="43"/>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c r="BE789" s="65"/>
      <c r="BF789" s="65"/>
      <c r="BG789" s="65"/>
    </row>
    <row r="790" spans="1:59" ht="12.75" customHeight="1" x14ac:dyDescent="0.2">
      <c r="A790" s="43"/>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c r="BE790" s="65"/>
      <c r="BF790" s="65"/>
      <c r="BG790" s="65"/>
    </row>
    <row r="791" spans="1:59" ht="12.75" customHeight="1" x14ac:dyDescent="0.2">
      <c r="A791" s="43"/>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c r="BE791" s="65"/>
      <c r="BF791" s="65"/>
      <c r="BG791" s="65"/>
    </row>
    <row r="792" spans="1:59" ht="12.75" customHeight="1" x14ac:dyDescent="0.2">
      <c r="A792" s="43"/>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c r="BE792" s="65"/>
      <c r="BF792" s="65"/>
      <c r="BG792" s="65"/>
    </row>
    <row r="793" spans="1:59" ht="12.75" customHeight="1" x14ac:dyDescent="0.2">
      <c r="A793" s="43"/>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row>
    <row r="794" spans="1:59" ht="12.75" customHeight="1" x14ac:dyDescent="0.2">
      <c r="A794" s="43"/>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c r="BE794" s="65"/>
      <c r="BF794" s="65"/>
      <c r="BG794" s="65"/>
    </row>
    <row r="795" spans="1:59" ht="12.75" customHeight="1" x14ac:dyDescent="0.2">
      <c r="A795" s="43"/>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row>
    <row r="796" spans="1:59" ht="12.75" customHeight="1" x14ac:dyDescent="0.2">
      <c r="A796" s="43"/>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c r="BE796" s="65"/>
      <c r="BF796" s="65"/>
      <c r="BG796" s="65"/>
    </row>
    <row r="797" spans="1:59" ht="12.75" customHeight="1" x14ac:dyDescent="0.2">
      <c r="A797" s="43"/>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c r="BE797" s="65"/>
      <c r="BF797" s="65"/>
      <c r="BG797" s="65"/>
    </row>
    <row r="798" spans="1:59" ht="12.75" customHeight="1" x14ac:dyDescent="0.2">
      <c r="A798" s="43"/>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c r="BE798" s="65"/>
      <c r="BF798" s="65"/>
      <c r="BG798" s="65"/>
    </row>
    <row r="799" spans="1:59" ht="12.75" customHeight="1" x14ac:dyDescent="0.2">
      <c r="A799" s="43"/>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c r="BE799" s="65"/>
      <c r="BF799" s="65"/>
      <c r="BG799" s="65"/>
    </row>
    <row r="800" spans="1:59" ht="12.75" customHeight="1" x14ac:dyDescent="0.2">
      <c r="A800" s="43"/>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c r="BE800" s="65"/>
      <c r="BF800" s="65"/>
      <c r="BG800" s="65"/>
    </row>
    <row r="801" spans="1:59" ht="12.75" customHeight="1" x14ac:dyDescent="0.2">
      <c r="A801" s="43"/>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row>
    <row r="802" spans="1:59" ht="12.75" customHeight="1" x14ac:dyDescent="0.2">
      <c r="A802" s="43"/>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row>
    <row r="803" spans="1:59" ht="12.75" customHeight="1" x14ac:dyDescent="0.2">
      <c r="A803" s="43"/>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c r="BE803" s="65"/>
      <c r="BF803" s="65"/>
      <c r="BG803" s="65"/>
    </row>
    <row r="804" spans="1:59" ht="12.75" customHeight="1" x14ac:dyDescent="0.2">
      <c r="A804" s="43"/>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c r="BE804" s="65"/>
      <c r="BF804" s="65"/>
      <c r="BG804" s="65"/>
    </row>
    <row r="805" spans="1:59" ht="12.75" customHeight="1" x14ac:dyDescent="0.2">
      <c r="A805" s="43"/>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c r="BE805" s="65"/>
      <c r="BF805" s="65"/>
      <c r="BG805" s="65"/>
    </row>
    <row r="806" spans="1:59" ht="12.75" customHeight="1" x14ac:dyDescent="0.2">
      <c r="A806" s="43"/>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row>
    <row r="807" spans="1:59" ht="12.75" customHeight="1" x14ac:dyDescent="0.2">
      <c r="A807" s="43"/>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row>
    <row r="808" spans="1:59" ht="12.75" customHeight="1" x14ac:dyDescent="0.2">
      <c r="A808" s="43"/>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row>
    <row r="809" spans="1:59" ht="12.75" customHeight="1" x14ac:dyDescent="0.2">
      <c r="A809" s="43"/>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row>
    <row r="810" spans="1:59" ht="12.75" customHeight="1" x14ac:dyDescent="0.2">
      <c r="A810" s="43"/>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row>
    <row r="811" spans="1:59" ht="12.75" customHeight="1" x14ac:dyDescent="0.2">
      <c r="A811" s="43"/>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c r="BE811" s="65"/>
      <c r="BF811" s="65"/>
      <c r="BG811" s="65"/>
    </row>
    <row r="812" spans="1:59" ht="12.75" customHeight="1" x14ac:dyDescent="0.2">
      <c r="A812" s="43"/>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c r="BE812" s="65"/>
      <c r="BF812" s="65"/>
      <c r="BG812" s="65"/>
    </row>
    <row r="813" spans="1:59" ht="12.75" customHeight="1" x14ac:dyDescent="0.2">
      <c r="A813" s="43"/>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c r="BE813" s="65"/>
      <c r="BF813" s="65"/>
      <c r="BG813" s="65"/>
    </row>
    <row r="814" spans="1:59" ht="12.75" customHeight="1" x14ac:dyDescent="0.2">
      <c r="A814" s="43"/>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c r="BE814" s="65"/>
      <c r="BF814" s="65"/>
      <c r="BG814" s="65"/>
    </row>
    <row r="815" spans="1:59" ht="12.75" customHeight="1" x14ac:dyDescent="0.2">
      <c r="A815" s="43"/>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row>
    <row r="816" spans="1:59" ht="12.75" customHeight="1" x14ac:dyDescent="0.2">
      <c r="A816" s="43"/>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row>
    <row r="817" spans="1:59" ht="12.75" customHeight="1" x14ac:dyDescent="0.2">
      <c r="A817" s="43"/>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c r="BE817" s="65"/>
      <c r="BF817" s="65"/>
      <c r="BG817" s="65"/>
    </row>
    <row r="818" spans="1:59" ht="12.75" customHeight="1" x14ac:dyDescent="0.2">
      <c r="A818" s="43"/>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row>
    <row r="819" spans="1:59" ht="12.75" customHeight="1" x14ac:dyDescent="0.2">
      <c r="A819" s="43"/>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c r="BE819" s="65"/>
      <c r="BF819" s="65"/>
      <c r="BG819" s="65"/>
    </row>
    <row r="820" spans="1:59" ht="12.75" customHeight="1" x14ac:dyDescent="0.2">
      <c r="A820" s="43"/>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c r="BE820" s="65"/>
      <c r="BF820" s="65"/>
      <c r="BG820" s="65"/>
    </row>
    <row r="821" spans="1:59" ht="12.75" customHeight="1" x14ac:dyDescent="0.2">
      <c r="A821" s="43"/>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c r="BE821" s="65"/>
      <c r="BF821" s="65"/>
      <c r="BG821" s="65"/>
    </row>
    <row r="822" spans="1:59" ht="12.75" customHeight="1" x14ac:dyDescent="0.2">
      <c r="A822" s="43"/>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c r="BE822" s="65"/>
      <c r="BF822" s="65"/>
      <c r="BG822" s="65"/>
    </row>
    <row r="823" spans="1:59" ht="12.75" customHeight="1" x14ac:dyDescent="0.2">
      <c r="A823" s="43"/>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row>
    <row r="824" spans="1:59" ht="12.75" customHeight="1" x14ac:dyDescent="0.2">
      <c r="A824" s="43"/>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c r="BE824" s="65"/>
      <c r="BF824" s="65"/>
      <c r="BG824" s="65"/>
    </row>
    <row r="825" spans="1:59" ht="12.75" customHeight="1" x14ac:dyDescent="0.2">
      <c r="A825" s="43"/>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c r="BE825" s="65"/>
      <c r="BF825" s="65"/>
      <c r="BG825" s="65"/>
    </row>
    <row r="826" spans="1:59" ht="12.75" customHeight="1" x14ac:dyDescent="0.2">
      <c r="A826" s="43"/>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c r="BE826" s="65"/>
      <c r="BF826" s="65"/>
      <c r="BG826" s="65"/>
    </row>
    <row r="827" spans="1:59" ht="12.75" customHeight="1" x14ac:dyDescent="0.2">
      <c r="A827" s="43"/>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c r="BE827" s="65"/>
      <c r="BF827" s="65"/>
      <c r="BG827" s="65"/>
    </row>
    <row r="828" spans="1:59" ht="12.75" customHeight="1" x14ac:dyDescent="0.2">
      <c r="A828" s="43"/>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row>
    <row r="829" spans="1:59" ht="12.75" customHeight="1" x14ac:dyDescent="0.2">
      <c r="A829" s="43"/>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row>
    <row r="830" spans="1:59" ht="12.75" customHeight="1" x14ac:dyDescent="0.2">
      <c r="A830" s="43"/>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row>
    <row r="831" spans="1:59" ht="12.75" customHeight="1" x14ac:dyDescent="0.2">
      <c r="A831" s="43"/>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row>
    <row r="832" spans="1:59" ht="12.75" customHeight="1" x14ac:dyDescent="0.2">
      <c r="A832" s="43"/>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row>
    <row r="833" spans="1:59" ht="12.75" customHeight="1" x14ac:dyDescent="0.2">
      <c r="A833" s="43"/>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row>
    <row r="834" spans="1:59" ht="12.75" customHeight="1" x14ac:dyDescent="0.2">
      <c r="A834" s="43"/>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row>
    <row r="835" spans="1:59" ht="12.75" customHeight="1" x14ac:dyDescent="0.2">
      <c r="A835" s="43"/>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row>
    <row r="836" spans="1:59" ht="12.75" customHeight="1" x14ac:dyDescent="0.2">
      <c r="A836" s="43"/>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row>
    <row r="837" spans="1:59" ht="12.75" customHeight="1" x14ac:dyDescent="0.2">
      <c r="A837" s="43"/>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row>
    <row r="838" spans="1:59" ht="12.75" customHeight="1" x14ac:dyDescent="0.2">
      <c r="A838" s="43"/>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row>
    <row r="839" spans="1:59" ht="12.75" customHeight="1" x14ac:dyDescent="0.2">
      <c r="A839" s="43"/>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row>
    <row r="840" spans="1:59" ht="12.75" customHeight="1" x14ac:dyDescent="0.2">
      <c r="A840" s="43"/>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row>
    <row r="841" spans="1:59" ht="12.75" customHeight="1" x14ac:dyDescent="0.2">
      <c r="A841" s="43"/>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row>
    <row r="842" spans="1:59" ht="12.75" customHeight="1" x14ac:dyDescent="0.2">
      <c r="A842" s="43"/>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row>
    <row r="843" spans="1:59" ht="12.75" customHeight="1" x14ac:dyDescent="0.2">
      <c r="A843" s="43"/>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row>
    <row r="844" spans="1:59" ht="12.75" customHeight="1" x14ac:dyDescent="0.2">
      <c r="A844" s="43"/>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row>
    <row r="845" spans="1:59" ht="12.75" customHeight="1" x14ac:dyDescent="0.2">
      <c r="A845" s="43"/>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row>
    <row r="846" spans="1:59" ht="12.75" customHeight="1" x14ac:dyDescent="0.2">
      <c r="A846" s="43"/>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row>
    <row r="847" spans="1:59" ht="12.75" customHeight="1" x14ac:dyDescent="0.2">
      <c r="A847" s="43"/>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row>
    <row r="848" spans="1:59" ht="12.75" customHeight="1" x14ac:dyDescent="0.2">
      <c r="A848" s="43"/>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row>
    <row r="849" spans="1:59" ht="12.75" customHeight="1" x14ac:dyDescent="0.2">
      <c r="A849" s="43"/>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row>
    <row r="850" spans="1:59" ht="12.75" customHeight="1" x14ac:dyDescent="0.2">
      <c r="A850" s="43"/>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row>
    <row r="851" spans="1:59" ht="12.75" customHeight="1" x14ac:dyDescent="0.2">
      <c r="A851" s="43"/>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row>
    <row r="852" spans="1:59" ht="12.75" customHeight="1" x14ac:dyDescent="0.2">
      <c r="A852" s="43"/>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row>
    <row r="853" spans="1:59" ht="12.75" customHeight="1" x14ac:dyDescent="0.2">
      <c r="A853" s="43"/>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row>
    <row r="854" spans="1:59" ht="12.75" customHeight="1" x14ac:dyDescent="0.2">
      <c r="A854" s="43"/>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row>
    <row r="855" spans="1:59" ht="12.75" customHeight="1" x14ac:dyDescent="0.2">
      <c r="A855" s="43"/>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row>
    <row r="856" spans="1:59" ht="12.75" customHeight="1" x14ac:dyDescent="0.2">
      <c r="A856" s="43"/>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row>
    <row r="857" spans="1:59" ht="12.75" customHeight="1" x14ac:dyDescent="0.2">
      <c r="A857" s="43"/>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row>
    <row r="858" spans="1:59" ht="12.75" customHeight="1" x14ac:dyDescent="0.2">
      <c r="A858" s="43"/>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row>
    <row r="859" spans="1:59" ht="12.75" customHeight="1" x14ac:dyDescent="0.2">
      <c r="A859" s="43"/>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row>
    <row r="860" spans="1:59" ht="12.75" customHeight="1" x14ac:dyDescent="0.2">
      <c r="A860" s="43"/>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row>
    <row r="861" spans="1:59" ht="12.75" customHeight="1" x14ac:dyDescent="0.2">
      <c r="A861" s="43"/>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row>
    <row r="862" spans="1:59" ht="12.75" customHeight="1" x14ac:dyDescent="0.2">
      <c r="A862" s="43"/>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row>
    <row r="863" spans="1:59" ht="12.75" customHeight="1" x14ac:dyDescent="0.2">
      <c r="A863" s="43"/>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row>
    <row r="864" spans="1:59" ht="12.75" customHeight="1" x14ac:dyDescent="0.2">
      <c r="A864" s="43"/>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row>
    <row r="865" spans="1:59" ht="12.75" customHeight="1" x14ac:dyDescent="0.2">
      <c r="A865" s="43"/>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row>
    <row r="866" spans="1:59" ht="12.75" customHeight="1" x14ac:dyDescent="0.2">
      <c r="A866" s="43"/>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row>
    <row r="867" spans="1:59" ht="12.75" customHeight="1" x14ac:dyDescent="0.2">
      <c r="A867" s="43"/>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row>
    <row r="868" spans="1:59" ht="12.75" customHeight="1" x14ac:dyDescent="0.2">
      <c r="A868" s="43"/>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row>
    <row r="869" spans="1:59" ht="12.75" customHeight="1" x14ac:dyDescent="0.2">
      <c r="A869" s="43"/>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c r="BE869" s="65"/>
      <c r="BF869" s="65"/>
      <c r="BG869" s="65"/>
    </row>
    <row r="870" spans="1:59" ht="12.75" customHeight="1" x14ac:dyDescent="0.2">
      <c r="A870" s="43"/>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c r="BE870" s="65"/>
      <c r="BF870" s="65"/>
      <c r="BG870" s="65"/>
    </row>
    <row r="871" spans="1:59" ht="12.75" customHeight="1" x14ac:dyDescent="0.2">
      <c r="A871" s="43"/>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c r="BE871" s="65"/>
      <c r="BF871" s="65"/>
      <c r="BG871" s="65"/>
    </row>
    <row r="872" spans="1:59" ht="12.75" customHeight="1" x14ac:dyDescent="0.2">
      <c r="A872" s="43"/>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c r="BE872" s="65"/>
      <c r="BF872" s="65"/>
      <c r="BG872" s="65"/>
    </row>
    <row r="873" spans="1:59" ht="12.75" customHeight="1" x14ac:dyDescent="0.2">
      <c r="A873" s="43"/>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row>
    <row r="874" spans="1:59" ht="12.75" customHeight="1" x14ac:dyDescent="0.2">
      <c r="A874" s="43"/>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row>
    <row r="875" spans="1:59" ht="12.75" customHeight="1" x14ac:dyDescent="0.2">
      <c r="A875" s="43"/>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row>
    <row r="876" spans="1:59" ht="12.75" customHeight="1" x14ac:dyDescent="0.2">
      <c r="A876" s="43"/>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row>
    <row r="877" spans="1:59" ht="12.75" customHeight="1" x14ac:dyDescent="0.2">
      <c r="A877" s="43"/>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row>
    <row r="878" spans="1:59" ht="12.75" customHeight="1" x14ac:dyDescent="0.2">
      <c r="A878" s="43"/>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row>
    <row r="879" spans="1:59" ht="12.75" customHeight="1" x14ac:dyDescent="0.2">
      <c r="A879" s="43"/>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row>
    <row r="880" spans="1:59" ht="12.75" customHeight="1" x14ac:dyDescent="0.2">
      <c r="A880" s="43"/>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c r="BE880" s="65"/>
      <c r="BF880" s="65"/>
      <c r="BG880" s="65"/>
    </row>
    <row r="881" spans="1:59" ht="12.75" customHeight="1" x14ac:dyDescent="0.2">
      <c r="A881" s="43"/>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c r="BE881" s="65"/>
      <c r="BF881" s="65"/>
      <c r="BG881" s="65"/>
    </row>
    <row r="882" spans="1:59" ht="12.75" customHeight="1" x14ac:dyDescent="0.2">
      <c r="A882" s="43"/>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c r="BE882" s="65"/>
      <c r="BF882" s="65"/>
      <c r="BG882" s="65"/>
    </row>
    <row r="883" spans="1:59" ht="12.75" customHeight="1" x14ac:dyDescent="0.2">
      <c r="A883" s="43"/>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c r="BE883" s="65"/>
      <c r="BF883" s="65"/>
      <c r="BG883" s="65"/>
    </row>
    <row r="884" spans="1:59" ht="12.75" customHeight="1" x14ac:dyDescent="0.2">
      <c r="A884" s="43"/>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c r="BE884" s="65"/>
      <c r="BF884" s="65"/>
      <c r="BG884" s="65"/>
    </row>
    <row r="885" spans="1:59" ht="12.75" customHeight="1" x14ac:dyDescent="0.2">
      <c r="A885" s="43"/>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c r="BE885" s="65"/>
      <c r="BF885" s="65"/>
      <c r="BG885" s="65"/>
    </row>
    <row r="886" spans="1:59" ht="12.75" customHeight="1" x14ac:dyDescent="0.2">
      <c r="A886" s="43"/>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c r="BE886" s="65"/>
      <c r="BF886" s="65"/>
      <c r="BG886" s="65"/>
    </row>
    <row r="887" spans="1:59" ht="12.75" customHeight="1" x14ac:dyDescent="0.2">
      <c r="A887" s="43"/>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c r="BE887" s="65"/>
      <c r="BF887" s="65"/>
      <c r="BG887" s="65"/>
    </row>
    <row r="888" spans="1:59" ht="12.75" customHeight="1" x14ac:dyDescent="0.2">
      <c r="A888" s="43"/>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c r="BE888" s="65"/>
      <c r="BF888" s="65"/>
      <c r="BG888" s="65"/>
    </row>
    <row r="889" spans="1:59" ht="12.75" customHeight="1" x14ac:dyDescent="0.2">
      <c r="A889" s="43"/>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c r="BE889" s="65"/>
      <c r="BF889" s="65"/>
      <c r="BG889" s="65"/>
    </row>
    <row r="890" spans="1:59" ht="12.75" customHeight="1" x14ac:dyDescent="0.2">
      <c r="A890" s="43"/>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row>
    <row r="891" spans="1:59" ht="12.75" customHeight="1" x14ac:dyDescent="0.2">
      <c r="A891" s="43"/>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c r="BE891" s="65"/>
      <c r="BF891" s="65"/>
      <c r="BG891" s="65"/>
    </row>
    <row r="892" spans="1:59" ht="12.75" customHeight="1" x14ac:dyDescent="0.2">
      <c r="A892" s="43"/>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row>
    <row r="893" spans="1:59" ht="12.75" customHeight="1" x14ac:dyDescent="0.2">
      <c r="A893" s="43"/>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row>
    <row r="894" spans="1:59" ht="12.75" customHeight="1" x14ac:dyDescent="0.2">
      <c r="A894" s="43"/>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c r="BE894" s="65"/>
      <c r="BF894" s="65"/>
      <c r="BG894" s="65"/>
    </row>
    <row r="895" spans="1:59" ht="12.75" customHeight="1" x14ac:dyDescent="0.2">
      <c r="A895" s="43"/>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c r="BE895" s="65"/>
      <c r="BF895" s="65"/>
      <c r="BG895" s="65"/>
    </row>
    <row r="896" spans="1:59" ht="12.75" customHeight="1" x14ac:dyDescent="0.2">
      <c r="A896" s="43"/>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c r="BE896" s="65"/>
      <c r="BF896" s="65"/>
      <c r="BG896" s="65"/>
    </row>
    <row r="897" spans="1:59" ht="12.75" customHeight="1" x14ac:dyDescent="0.2">
      <c r="A897" s="43"/>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c r="BE897" s="65"/>
      <c r="BF897" s="65"/>
      <c r="BG897" s="65"/>
    </row>
    <row r="898" spans="1:59" ht="12.75" customHeight="1" x14ac:dyDescent="0.2">
      <c r="A898" s="43"/>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c r="BE898" s="65"/>
      <c r="BF898" s="65"/>
      <c r="BG898" s="65"/>
    </row>
    <row r="899" spans="1:59" ht="12.75" customHeight="1" x14ac:dyDescent="0.2">
      <c r="A899" s="43"/>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c r="BE899" s="65"/>
      <c r="BF899" s="65"/>
      <c r="BG899" s="65"/>
    </row>
    <row r="900" spans="1:59" ht="12.75" customHeight="1" x14ac:dyDescent="0.2">
      <c r="A900" s="43"/>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row>
    <row r="901" spans="1:59" ht="12.75" customHeight="1" x14ac:dyDescent="0.2">
      <c r="A901" s="43"/>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row>
    <row r="902" spans="1:59" ht="12.75" customHeight="1" x14ac:dyDescent="0.2">
      <c r="A902" s="43"/>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row>
    <row r="903" spans="1:59" ht="12.75" customHeight="1" x14ac:dyDescent="0.2">
      <c r="A903" s="43"/>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row>
    <row r="904" spans="1:59" ht="12.75" customHeight="1" x14ac:dyDescent="0.2">
      <c r="A904" s="43"/>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row>
    <row r="905" spans="1:59" ht="12.75" customHeight="1" x14ac:dyDescent="0.2">
      <c r="A905" s="43"/>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row>
    <row r="906" spans="1:59" ht="12.75" customHeight="1" x14ac:dyDescent="0.2">
      <c r="A906" s="43"/>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row>
    <row r="907" spans="1:59" ht="12.75" customHeight="1" x14ac:dyDescent="0.2">
      <c r="A907" s="43"/>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c r="BE907" s="65"/>
      <c r="BF907" s="65"/>
      <c r="BG907" s="65"/>
    </row>
    <row r="908" spans="1:59" ht="12.75" customHeight="1" x14ac:dyDescent="0.2">
      <c r="A908" s="43"/>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c r="BE908" s="65"/>
      <c r="BF908" s="65"/>
      <c r="BG908" s="65"/>
    </row>
    <row r="909" spans="1:59" ht="12.75" customHeight="1" x14ac:dyDescent="0.2">
      <c r="A909" s="43"/>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c r="BE909" s="65"/>
      <c r="BF909" s="65"/>
      <c r="BG909" s="65"/>
    </row>
    <row r="910" spans="1:59" ht="12.75" customHeight="1" x14ac:dyDescent="0.2">
      <c r="A910" s="43"/>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c r="BE910" s="65"/>
      <c r="BF910" s="65"/>
      <c r="BG910" s="65"/>
    </row>
    <row r="911" spans="1:59" ht="12.75" customHeight="1" x14ac:dyDescent="0.2">
      <c r="A911" s="43"/>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c r="BE911" s="65"/>
      <c r="BF911" s="65"/>
      <c r="BG911" s="65"/>
    </row>
    <row r="912" spans="1:59" ht="12.75" customHeight="1" x14ac:dyDescent="0.2">
      <c r="A912" s="43"/>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c r="BE912" s="65"/>
      <c r="BF912" s="65"/>
      <c r="BG912" s="65"/>
    </row>
    <row r="913" spans="1:59" ht="12.75" customHeight="1" x14ac:dyDescent="0.2">
      <c r="A913" s="43"/>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c r="BE913" s="65"/>
      <c r="BF913" s="65"/>
      <c r="BG913" s="65"/>
    </row>
    <row r="914" spans="1:59" ht="12.75" customHeight="1" x14ac:dyDescent="0.2">
      <c r="A914" s="43"/>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c r="BE914" s="65"/>
      <c r="BF914" s="65"/>
      <c r="BG914" s="65"/>
    </row>
    <row r="915" spans="1:59" ht="12.75" customHeight="1" x14ac:dyDescent="0.2">
      <c r="A915" s="43"/>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row>
    <row r="916" spans="1:59" ht="12.75" customHeight="1" x14ac:dyDescent="0.2">
      <c r="A916" s="43"/>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c r="BE916" s="65"/>
      <c r="BF916" s="65"/>
      <c r="BG916" s="65"/>
    </row>
    <row r="917" spans="1:59" ht="12.75" customHeight="1" x14ac:dyDescent="0.2">
      <c r="A917" s="43"/>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c r="BE917" s="65"/>
      <c r="BF917" s="65"/>
      <c r="BG917" s="65"/>
    </row>
    <row r="918" spans="1:59" ht="12.75" customHeight="1" x14ac:dyDescent="0.2">
      <c r="A918" s="43"/>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c r="BE918" s="65"/>
      <c r="BF918" s="65"/>
      <c r="BG918" s="65"/>
    </row>
    <row r="919" spans="1:59" ht="12.75" customHeight="1" x14ac:dyDescent="0.2">
      <c r="A919" s="43"/>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c r="BE919" s="65"/>
      <c r="BF919" s="65"/>
      <c r="BG919" s="65"/>
    </row>
    <row r="920" spans="1:59" ht="12.75" customHeight="1" x14ac:dyDescent="0.2">
      <c r="A920" s="43"/>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c r="BE920" s="65"/>
      <c r="BF920" s="65"/>
      <c r="BG920" s="65"/>
    </row>
    <row r="921" spans="1:59" ht="12.75" customHeight="1" x14ac:dyDescent="0.2">
      <c r="A921" s="43"/>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c r="BE921" s="65"/>
      <c r="BF921" s="65"/>
      <c r="BG921" s="65"/>
    </row>
    <row r="922" spans="1:59" ht="12.75" customHeight="1" x14ac:dyDescent="0.2">
      <c r="A922" s="43"/>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row>
    <row r="923" spans="1:59" ht="12.75" customHeight="1" x14ac:dyDescent="0.2">
      <c r="A923" s="43"/>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row>
    <row r="924" spans="1:59" ht="12.75" customHeight="1" x14ac:dyDescent="0.2">
      <c r="A924" s="43"/>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row>
    <row r="925" spans="1:59" ht="12.75" customHeight="1" x14ac:dyDescent="0.2">
      <c r="A925" s="43"/>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row>
    <row r="926" spans="1:59" ht="12.75" customHeight="1" x14ac:dyDescent="0.2">
      <c r="A926" s="43"/>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c r="BE926" s="65"/>
      <c r="BF926" s="65"/>
      <c r="BG926" s="65"/>
    </row>
    <row r="927" spans="1:59" ht="12.75" customHeight="1" x14ac:dyDescent="0.2">
      <c r="A927" s="43"/>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row>
    <row r="928" spans="1:59" ht="12.75" customHeight="1" x14ac:dyDescent="0.2">
      <c r="A928" s="43"/>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c r="BE928" s="65"/>
      <c r="BF928" s="65"/>
      <c r="BG928" s="65"/>
    </row>
    <row r="929" spans="1:59" ht="12.75" customHeight="1" x14ac:dyDescent="0.2">
      <c r="A929" s="43"/>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c r="BE929" s="65"/>
      <c r="BF929" s="65"/>
      <c r="BG929" s="65"/>
    </row>
    <row r="930" spans="1:59" ht="12.75" customHeight="1" x14ac:dyDescent="0.2">
      <c r="A930" s="43"/>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c r="BE930" s="65"/>
      <c r="BF930" s="65"/>
      <c r="BG930" s="65"/>
    </row>
    <row r="931" spans="1:59" ht="12.75" customHeight="1" x14ac:dyDescent="0.2">
      <c r="A931" s="43"/>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c r="BE931" s="65"/>
      <c r="BF931" s="65"/>
      <c r="BG931" s="65"/>
    </row>
    <row r="932" spans="1:59" ht="12.75" customHeight="1" x14ac:dyDescent="0.2">
      <c r="A932" s="43"/>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c r="BE932" s="65"/>
      <c r="BF932" s="65"/>
      <c r="BG932" s="65"/>
    </row>
    <row r="933" spans="1:59" ht="12.75" customHeight="1" x14ac:dyDescent="0.2">
      <c r="A933" s="43"/>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c r="BE933" s="65"/>
      <c r="BF933" s="65"/>
      <c r="BG933" s="65"/>
    </row>
    <row r="934" spans="1:59" ht="12.75" customHeight="1" x14ac:dyDescent="0.2">
      <c r="A934" s="43"/>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row>
    <row r="935" spans="1:59" ht="12.75" customHeight="1" x14ac:dyDescent="0.2">
      <c r="A935" s="43"/>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c r="BF935" s="65"/>
      <c r="BG935" s="65"/>
    </row>
    <row r="936" spans="1:59" ht="12.75" customHeight="1" x14ac:dyDescent="0.2">
      <c r="A936" s="43"/>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row>
    <row r="937" spans="1:59" ht="12.75" customHeight="1" x14ac:dyDescent="0.2">
      <c r="A937" s="43"/>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c r="BE937" s="65"/>
      <c r="BF937" s="65"/>
      <c r="BG937" s="65"/>
    </row>
    <row r="938" spans="1:59" ht="12.75" customHeight="1" x14ac:dyDescent="0.2">
      <c r="A938" s="43"/>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c r="BE938" s="65"/>
      <c r="BF938" s="65"/>
      <c r="BG938" s="65"/>
    </row>
    <row r="939" spans="1:59" ht="12.75" customHeight="1" x14ac:dyDescent="0.2">
      <c r="A939" s="43"/>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c r="BE939" s="65"/>
      <c r="BF939" s="65"/>
      <c r="BG939" s="65"/>
    </row>
    <row r="940" spans="1:59" ht="12.75" customHeight="1" x14ac:dyDescent="0.2">
      <c r="A940" s="43"/>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c r="BE940" s="65"/>
      <c r="BF940" s="65"/>
      <c r="BG940" s="65"/>
    </row>
    <row r="941" spans="1:59" ht="12.75" customHeight="1" x14ac:dyDescent="0.2">
      <c r="A941" s="43"/>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c r="BE941" s="65"/>
      <c r="BF941" s="65"/>
      <c r="BG941" s="65"/>
    </row>
    <row r="942" spans="1:59" ht="12.75" customHeight="1" x14ac:dyDescent="0.2">
      <c r="A942" s="43"/>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c r="BE942" s="65"/>
      <c r="BF942" s="65"/>
      <c r="BG942" s="65"/>
    </row>
    <row r="943" spans="1:59" ht="12.75" customHeight="1" x14ac:dyDescent="0.2">
      <c r="A943" s="43"/>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c r="BE943" s="65"/>
      <c r="BF943" s="65"/>
      <c r="BG943" s="65"/>
    </row>
    <row r="944" spans="1:59" ht="12.75" customHeight="1" x14ac:dyDescent="0.2">
      <c r="A944" s="43"/>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c r="BE944" s="65"/>
      <c r="BF944" s="65"/>
      <c r="BG944" s="65"/>
    </row>
    <row r="945" spans="1:59" ht="12.75" customHeight="1" x14ac:dyDescent="0.2">
      <c r="A945" s="43"/>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c r="BE945" s="65"/>
      <c r="BF945" s="65"/>
      <c r="BG945" s="65"/>
    </row>
    <row r="946" spans="1:59" ht="12.75" customHeight="1" x14ac:dyDescent="0.2">
      <c r="A946" s="43"/>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c r="BE946" s="65"/>
      <c r="BF946" s="65"/>
      <c r="BG946" s="65"/>
    </row>
    <row r="947" spans="1:59" ht="12.75" customHeight="1" x14ac:dyDescent="0.2">
      <c r="A947" s="43"/>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c r="BE947" s="65"/>
      <c r="BF947" s="65"/>
      <c r="BG947" s="65"/>
    </row>
    <row r="948" spans="1:59" ht="12.75" customHeight="1" x14ac:dyDescent="0.2">
      <c r="A948" s="43"/>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row>
    <row r="949" spans="1:59" ht="12.75" customHeight="1" x14ac:dyDescent="0.2">
      <c r="A949" s="43"/>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row>
    <row r="950" spans="1:59" ht="12.75" customHeight="1" x14ac:dyDescent="0.2">
      <c r="A950" s="43"/>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row>
    <row r="951" spans="1:59" ht="12.75" customHeight="1" x14ac:dyDescent="0.2">
      <c r="A951" s="43"/>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row>
    <row r="952" spans="1:59" ht="12.75" customHeight="1" x14ac:dyDescent="0.2">
      <c r="A952" s="43"/>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row>
    <row r="953" spans="1:59" ht="12.75" customHeight="1" x14ac:dyDescent="0.2">
      <c r="A953" s="43"/>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row>
    <row r="954" spans="1:59" ht="12.75" customHeight="1" x14ac:dyDescent="0.2">
      <c r="A954" s="43"/>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row>
    <row r="955" spans="1:59" ht="12.75" customHeight="1" x14ac:dyDescent="0.2">
      <c r="A955" s="43"/>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row>
    <row r="956" spans="1:59" ht="12.75" customHeight="1" x14ac:dyDescent="0.2">
      <c r="A956" s="43"/>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row>
    <row r="957" spans="1:59" ht="12.75" customHeight="1" x14ac:dyDescent="0.2">
      <c r="A957" s="43"/>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row>
    <row r="958" spans="1:59" ht="12.75" customHeight="1" x14ac:dyDescent="0.2">
      <c r="A958" s="43"/>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row>
    <row r="959" spans="1:59" ht="12.75" customHeight="1" x14ac:dyDescent="0.2">
      <c r="A959" s="43"/>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row>
    <row r="960" spans="1:59" ht="12.75" customHeight="1" x14ac:dyDescent="0.2">
      <c r="A960" s="43"/>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c r="BE960" s="65"/>
      <c r="BF960" s="65"/>
      <c r="BG960" s="65"/>
    </row>
    <row r="961" spans="1:59" ht="12.75" customHeight="1" x14ac:dyDescent="0.2">
      <c r="A961" s="43"/>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c r="BE961" s="65"/>
      <c r="BF961" s="65"/>
      <c r="BG961" s="65"/>
    </row>
    <row r="962" spans="1:59" ht="12.75" customHeight="1" x14ac:dyDescent="0.2">
      <c r="A962" s="43"/>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c r="BE962" s="65"/>
      <c r="BF962" s="65"/>
      <c r="BG962" s="65"/>
    </row>
    <row r="963" spans="1:59" ht="12.75" customHeight="1" x14ac:dyDescent="0.2">
      <c r="A963" s="43"/>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row>
    <row r="964" spans="1:59" ht="12.75" customHeight="1" x14ac:dyDescent="0.2">
      <c r="A964" s="43"/>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c r="BE964" s="65"/>
      <c r="BF964" s="65"/>
      <c r="BG964" s="65"/>
    </row>
    <row r="965" spans="1:59" ht="12.75" customHeight="1" x14ac:dyDescent="0.2">
      <c r="A965" s="43"/>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c r="BE965" s="65"/>
      <c r="BF965" s="65"/>
      <c r="BG965" s="65"/>
    </row>
    <row r="966" spans="1:59" ht="12.75" customHeight="1" x14ac:dyDescent="0.2">
      <c r="A966" s="43"/>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c r="BE966" s="65"/>
      <c r="BF966" s="65"/>
      <c r="BG966" s="65"/>
    </row>
    <row r="967" spans="1:59" ht="12.75" customHeight="1" x14ac:dyDescent="0.2">
      <c r="A967" s="43"/>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c r="BE967" s="65"/>
      <c r="BF967" s="65"/>
      <c r="BG967" s="65"/>
    </row>
    <row r="968" spans="1:59" ht="12.75" customHeight="1" x14ac:dyDescent="0.2">
      <c r="A968" s="43"/>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c r="BE968" s="65"/>
      <c r="BF968" s="65"/>
      <c r="BG968" s="65"/>
    </row>
    <row r="969" spans="1:59" ht="12.75" customHeight="1" x14ac:dyDescent="0.2">
      <c r="A969" s="43"/>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c r="BE969" s="65"/>
      <c r="BF969" s="65"/>
      <c r="BG969" s="65"/>
    </row>
    <row r="970" spans="1:59" ht="12.75" customHeight="1" x14ac:dyDescent="0.2">
      <c r="A970" s="43"/>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c r="BE970" s="65"/>
      <c r="BF970" s="65"/>
      <c r="BG970" s="65"/>
    </row>
    <row r="971" spans="1:59" ht="12.75" customHeight="1" x14ac:dyDescent="0.2">
      <c r="A971" s="43"/>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c r="BE971" s="65"/>
      <c r="BF971" s="65"/>
      <c r="BG971" s="65"/>
    </row>
    <row r="972" spans="1:59" ht="12.75" customHeight="1" x14ac:dyDescent="0.2">
      <c r="A972" s="4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row>
    <row r="973" spans="1:59" ht="12.75" customHeight="1" x14ac:dyDescent="0.2">
      <c r="A973" s="43"/>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c r="BE973" s="65"/>
      <c r="BF973" s="65"/>
      <c r="BG973" s="65"/>
    </row>
    <row r="974" spans="1:59" ht="12.75" customHeight="1" x14ac:dyDescent="0.2">
      <c r="A974" s="43"/>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row>
    <row r="975" spans="1:59" ht="12.75" customHeight="1" x14ac:dyDescent="0.2">
      <c r="A975" s="43"/>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row>
    <row r="976" spans="1:59" ht="12.75" customHeight="1" x14ac:dyDescent="0.2">
      <c r="A976" s="43"/>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row>
    <row r="977" spans="1:59" ht="12.75" customHeight="1" x14ac:dyDescent="0.2">
      <c r="A977" s="43"/>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row>
    <row r="978" spans="1:59" ht="12.75" customHeight="1" x14ac:dyDescent="0.2">
      <c r="A978" s="43"/>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row>
    <row r="979" spans="1:59" ht="12.75" customHeight="1" x14ac:dyDescent="0.2">
      <c r="A979" s="4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row>
    <row r="980" spans="1:59" ht="12.75" customHeight="1" x14ac:dyDescent="0.2">
      <c r="A980" s="43"/>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row>
    <row r="981" spans="1:59" ht="12.75" customHeight="1" x14ac:dyDescent="0.2">
      <c r="A981" s="43"/>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row>
    <row r="982" spans="1:59" ht="12.75" customHeight="1" x14ac:dyDescent="0.2">
      <c r="A982" s="43"/>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row>
    <row r="983" spans="1:59" ht="12.75" customHeight="1" x14ac:dyDescent="0.2">
      <c r="A983" s="43"/>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row>
    <row r="984" spans="1:59" ht="12.75" customHeight="1" x14ac:dyDescent="0.2">
      <c r="A984" s="43"/>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row>
    <row r="985" spans="1:59" ht="12.75" customHeight="1" x14ac:dyDescent="0.2">
      <c r="A985" s="43"/>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row>
    <row r="986" spans="1:59" ht="12.75" customHeight="1" x14ac:dyDescent="0.2">
      <c r="A986" s="43"/>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row>
    <row r="987" spans="1:59" ht="12.75" customHeight="1" x14ac:dyDescent="0.2">
      <c r="A987" s="43"/>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c r="BE987" s="65"/>
      <c r="BF987" s="65"/>
      <c r="BG987" s="65"/>
    </row>
    <row r="988" spans="1:59" ht="12.75" customHeight="1" x14ac:dyDescent="0.2">
      <c r="A988" s="43"/>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row>
    <row r="989" spans="1:59" ht="12.75" customHeight="1" x14ac:dyDescent="0.2">
      <c r="A989" s="43"/>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c r="BE989" s="65"/>
      <c r="BF989" s="65"/>
      <c r="BG989" s="65"/>
    </row>
    <row r="990" spans="1:59" ht="12.75" customHeight="1" x14ac:dyDescent="0.2">
      <c r="A990" s="43"/>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c r="BE990" s="65"/>
      <c r="BF990" s="65"/>
      <c r="BG990" s="65"/>
    </row>
    <row r="991" spans="1:59" ht="12.75" customHeight="1" x14ac:dyDescent="0.2">
      <c r="A991" s="43"/>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c r="BE991" s="65"/>
      <c r="BF991" s="65"/>
      <c r="BG991" s="65"/>
    </row>
    <row r="992" spans="1:59" ht="12.75" customHeight="1" x14ac:dyDescent="0.2">
      <c r="A992" s="43"/>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c r="BE992" s="65"/>
      <c r="BF992" s="65"/>
      <c r="BG992" s="65"/>
    </row>
    <row r="993" spans="1:59" ht="12.75" customHeight="1" x14ac:dyDescent="0.2">
      <c r="A993" s="43"/>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c r="BF993" s="65"/>
      <c r="BG993" s="65"/>
    </row>
    <row r="994" spans="1:59" ht="12.75" customHeight="1" x14ac:dyDescent="0.2">
      <c r="A994" s="43"/>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row>
    <row r="995" spans="1:59" ht="12.75" customHeight="1" x14ac:dyDescent="0.2">
      <c r="A995" s="43"/>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row>
    <row r="996" spans="1:59" ht="12.75" customHeight="1" x14ac:dyDescent="0.2">
      <c r="A996" s="43"/>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c r="BF996" s="65"/>
      <c r="BG996" s="65"/>
    </row>
    <row r="997" spans="1:59" ht="12.75" customHeight="1" x14ac:dyDescent="0.2">
      <c r="A997" s="43"/>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row>
    <row r="998" spans="1:59" ht="12.75" customHeight="1" x14ac:dyDescent="0.2">
      <c r="A998" s="43"/>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row>
    <row r="999" spans="1:59" ht="12.75" customHeight="1" x14ac:dyDescent="0.2">
      <c r="A999" s="43"/>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c r="BE999" s="65"/>
      <c r="BF999" s="65"/>
      <c r="BG999" s="65"/>
    </row>
    <row r="1000" spans="1:59" ht="12.75" customHeight="1" x14ac:dyDescent="0.2">
      <c r="A1000" s="43"/>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c r="BE1000" s="65"/>
      <c r="BF1000" s="65"/>
      <c r="BG1000" s="65"/>
    </row>
  </sheetData>
  <sheetProtection password="CA25" sheet="1" objects="1" scenarios="1"/>
  <mergeCells count="308">
    <mergeCell ref="AQ25:AR25"/>
    <mergeCell ref="AQ23:AR23"/>
    <mergeCell ref="AI33:AL33"/>
    <mergeCell ref="AI32:AL32"/>
    <mergeCell ref="AI36:AL36"/>
    <mergeCell ref="AI24:AL24"/>
    <mergeCell ref="AI22:AL22"/>
    <mergeCell ref="AI20:AL20"/>
    <mergeCell ref="AI17:AL17"/>
    <mergeCell ref="AI18:AL18"/>
    <mergeCell ref="AI19:AL19"/>
    <mergeCell ref="AI27:AL27"/>
    <mergeCell ref="AI26:AL26"/>
    <mergeCell ref="AM40:AP40"/>
    <mergeCell ref="AV38:AW38"/>
    <mergeCell ref="AV36:AW36"/>
    <mergeCell ref="AV26:AW26"/>
    <mergeCell ref="AQ26:AR26"/>
    <mergeCell ref="AQ27:AR27"/>
    <mergeCell ref="AV27:AW27"/>
    <mergeCell ref="AQ28:AR28"/>
    <mergeCell ref="AS28:AU28"/>
    <mergeCell ref="AS37:AU37"/>
    <mergeCell ref="AV37:AW37"/>
    <mergeCell ref="AM39:AP39"/>
    <mergeCell ref="AM35:AP35"/>
    <mergeCell ref="AM34:AP34"/>
    <mergeCell ref="AQ39:AR39"/>
    <mergeCell ref="AQ36:AR36"/>
    <mergeCell ref="AQ37:AR37"/>
    <mergeCell ref="AQ38:AR38"/>
    <mergeCell ref="AQ35:AR35"/>
    <mergeCell ref="AM33:AP33"/>
    <mergeCell ref="AM32:AP32"/>
    <mergeCell ref="AS30:AU30"/>
    <mergeCell ref="AV30:AW30"/>
    <mergeCell ref="AS31:AU31"/>
    <mergeCell ref="AI39:AL39"/>
    <mergeCell ref="AI15:AL15"/>
    <mergeCell ref="AI40:AL40"/>
    <mergeCell ref="AM20:AP20"/>
    <mergeCell ref="AM15:AP15"/>
    <mergeCell ref="AM19:AP19"/>
    <mergeCell ref="AQ19:AR19"/>
    <mergeCell ref="AM18:AP18"/>
    <mergeCell ref="AV18:AW18"/>
    <mergeCell ref="AM16:AP16"/>
    <mergeCell ref="AM17:AP17"/>
    <mergeCell ref="AS24:AU24"/>
    <mergeCell ref="AV24:AW24"/>
    <mergeCell ref="AS21:AU21"/>
    <mergeCell ref="AV21:AW21"/>
    <mergeCell ref="AS22:AU22"/>
    <mergeCell ref="AV22:AW22"/>
    <mergeCell ref="AS25:AU25"/>
    <mergeCell ref="AV25:AW25"/>
    <mergeCell ref="AM27:AP27"/>
    <mergeCell ref="AM24:AP24"/>
    <mergeCell ref="AM25:AP25"/>
    <mergeCell ref="AI38:AL38"/>
    <mergeCell ref="AM38:AP38"/>
    <mergeCell ref="AM12:AP12"/>
    <mergeCell ref="AI12:AL12"/>
    <mergeCell ref="AI10:AL11"/>
    <mergeCell ref="AI9:AL9"/>
    <mergeCell ref="AI13:AL13"/>
    <mergeCell ref="AM13:AP13"/>
    <mergeCell ref="AM14:AP14"/>
    <mergeCell ref="AQ13:AR13"/>
    <mergeCell ref="AQ16:AR16"/>
    <mergeCell ref="AQ14:AR14"/>
    <mergeCell ref="AQ15:AR15"/>
    <mergeCell ref="AI16:AL16"/>
    <mergeCell ref="AI14:AL14"/>
    <mergeCell ref="AV14:AW14"/>
    <mergeCell ref="AS13:AU13"/>
    <mergeCell ref="AV13:AW13"/>
    <mergeCell ref="AR6:AW6"/>
    <mergeCell ref="AT7:AW7"/>
    <mergeCell ref="AS39:AU39"/>
    <mergeCell ref="AV39:AW39"/>
    <mergeCell ref="AS38:AU38"/>
    <mergeCell ref="AV33:AW33"/>
    <mergeCell ref="AV28:AW28"/>
    <mergeCell ref="AS27:AU27"/>
    <mergeCell ref="AS26:AU26"/>
    <mergeCell ref="AS23:AU23"/>
    <mergeCell ref="AV23:AW23"/>
    <mergeCell ref="AV15:AW15"/>
    <mergeCell ref="AV16:AW16"/>
    <mergeCell ref="AS15:AU15"/>
    <mergeCell ref="AS16:AU16"/>
    <mergeCell ref="AS17:AU17"/>
    <mergeCell ref="AV17:AW17"/>
    <mergeCell ref="AS18:AU18"/>
    <mergeCell ref="AS36:AU36"/>
    <mergeCell ref="AS35:AU35"/>
    <mergeCell ref="AQ21:AR21"/>
    <mergeCell ref="AE25:AH25"/>
    <mergeCell ref="AE27:AH27"/>
    <mergeCell ref="AA20:AD20"/>
    <mergeCell ref="AS29:AU29"/>
    <mergeCell ref="AV29:AW29"/>
    <mergeCell ref="R19:V19"/>
    <mergeCell ref="AE24:AH24"/>
    <mergeCell ref="AE23:AH23"/>
    <mergeCell ref="AQ17:AR17"/>
    <mergeCell ref="AQ18:AR18"/>
    <mergeCell ref="AQ20:AR20"/>
    <mergeCell ref="AM26:AP26"/>
    <mergeCell ref="AI21:AL21"/>
    <mergeCell ref="AM29:AP29"/>
    <mergeCell ref="AI29:AL29"/>
    <mergeCell ref="AI28:AL28"/>
    <mergeCell ref="AM28:AP28"/>
    <mergeCell ref="AI23:AL23"/>
    <mergeCell ref="AI25:AL25"/>
    <mergeCell ref="AQ22:AR22"/>
    <mergeCell ref="AM22:AP22"/>
    <mergeCell ref="AM23:AP23"/>
    <mergeCell ref="AM21:AP21"/>
    <mergeCell ref="AQ24:AR24"/>
    <mergeCell ref="W29:Z29"/>
    <mergeCell ref="W28:Z28"/>
    <mergeCell ref="R27:V27"/>
    <mergeCell ref="R28:V28"/>
    <mergeCell ref="W26:Z26"/>
    <mergeCell ref="R25:V25"/>
    <mergeCell ref="R24:V24"/>
    <mergeCell ref="R23:V23"/>
    <mergeCell ref="R22:V22"/>
    <mergeCell ref="W41:AA41"/>
    <mergeCell ref="AA40:AD40"/>
    <mergeCell ref="W39:Z39"/>
    <mergeCell ref="AA37:AD37"/>
    <mergeCell ref="R40:V40"/>
    <mergeCell ref="R38:V38"/>
    <mergeCell ref="W35:Z35"/>
    <mergeCell ref="W36:Z36"/>
    <mergeCell ref="R36:V36"/>
    <mergeCell ref="R35:V35"/>
    <mergeCell ref="B39:Q39"/>
    <mergeCell ref="B33:Q33"/>
    <mergeCell ref="B24:Q24"/>
    <mergeCell ref="B23:Q23"/>
    <mergeCell ref="B22:Q22"/>
    <mergeCell ref="B35:Q35"/>
    <mergeCell ref="B36:Q36"/>
    <mergeCell ref="R21:V21"/>
    <mergeCell ref="R26:V26"/>
    <mergeCell ref="B34:Q34"/>
    <mergeCell ref="B37:Q37"/>
    <mergeCell ref="R37:V37"/>
    <mergeCell ref="B32:Q32"/>
    <mergeCell ref="B31:Q31"/>
    <mergeCell ref="B29:Q29"/>
    <mergeCell ref="B28:Q28"/>
    <mergeCell ref="B27:Q27"/>
    <mergeCell ref="B26:Q26"/>
    <mergeCell ref="B25:Q25"/>
    <mergeCell ref="R31:V31"/>
    <mergeCell ref="R32:V32"/>
    <mergeCell ref="R29:V29"/>
    <mergeCell ref="R30:V30"/>
    <mergeCell ref="R39:V39"/>
    <mergeCell ref="B38:Q38"/>
    <mergeCell ref="B30:Q30"/>
    <mergeCell ref="AA21:AD21"/>
    <mergeCell ref="AA25:AD25"/>
    <mergeCell ref="AA22:AD22"/>
    <mergeCell ref="AA23:AD23"/>
    <mergeCell ref="AA24:AD24"/>
    <mergeCell ref="AA26:AD26"/>
    <mergeCell ref="AA27:AD27"/>
    <mergeCell ref="W23:Z23"/>
    <mergeCell ref="W24:Z24"/>
    <mergeCell ref="AA34:AD34"/>
    <mergeCell ref="AA35:AD35"/>
    <mergeCell ref="W34:Z34"/>
    <mergeCell ref="AA30:AD30"/>
    <mergeCell ref="W21:Z21"/>
    <mergeCell ref="W22:Z22"/>
    <mergeCell ref="W38:Z38"/>
    <mergeCell ref="W30:Z30"/>
    <mergeCell ref="W27:Z27"/>
    <mergeCell ref="W31:Z31"/>
    <mergeCell ref="W32:Z32"/>
    <mergeCell ref="AA32:AD32"/>
    <mergeCell ref="AA31:AD31"/>
    <mergeCell ref="R34:V34"/>
    <mergeCell ref="W37:Z37"/>
    <mergeCell ref="AA36:AD36"/>
    <mergeCell ref="AE39:AH39"/>
    <mergeCell ref="AA38:AD38"/>
    <mergeCell ref="AE40:AH40"/>
    <mergeCell ref="AE38:AH38"/>
    <mergeCell ref="AE37:AH37"/>
    <mergeCell ref="AA39:AD39"/>
    <mergeCell ref="B40:Q40"/>
    <mergeCell ref="AB4:AJ4"/>
    <mergeCell ref="AB6:AJ6"/>
    <mergeCell ref="B9:Q9"/>
    <mergeCell ref="H4:R4"/>
    <mergeCell ref="H5:R5"/>
    <mergeCell ref="AN7:AO7"/>
    <mergeCell ref="AP7:AQ7"/>
    <mergeCell ref="AR4:AW4"/>
    <mergeCell ref="AQ9:AW9"/>
    <mergeCell ref="AE19:AH19"/>
    <mergeCell ref="AE21:AH21"/>
    <mergeCell ref="AE20:AH20"/>
    <mergeCell ref="AE18:AH18"/>
    <mergeCell ref="AA19:AD19"/>
    <mergeCell ref="AA18:AD18"/>
    <mergeCell ref="AE17:AH17"/>
    <mergeCell ref="AA17:AD17"/>
    <mergeCell ref="AA29:AD29"/>
    <mergeCell ref="AE29:AH29"/>
    <mergeCell ref="AE28:AH28"/>
    <mergeCell ref="AE26:AH26"/>
    <mergeCell ref="AE30:AH30"/>
    <mergeCell ref="AE22:AH22"/>
    <mergeCell ref="AV35:AW35"/>
    <mergeCell ref="AQ33:AR33"/>
    <mergeCell ref="AI37:AL37"/>
    <mergeCell ref="AE35:AH35"/>
    <mergeCell ref="AE34:AH34"/>
    <mergeCell ref="AE36:AH36"/>
    <mergeCell ref="AM37:AP37"/>
    <mergeCell ref="AM36:AP36"/>
    <mergeCell ref="AM30:AP30"/>
    <mergeCell ref="AQ30:AR30"/>
    <mergeCell ref="AI30:AL30"/>
    <mergeCell ref="AQ31:AR31"/>
    <mergeCell ref="AI31:AL31"/>
    <mergeCell ref="AM31:AP31"/>
    <mergeCell ref="AE31:AH31"/>
    <mergeCell ref="AE32:AH32"/>
    <mergeCell ref="AE33:AH33"/>
    <mergeCell ref="AI35:AL35"/>
    <mergeCell ref="AI34:AL34"/>
    <mergeCell ref="AE13:AH13"/>
    <mergeCell ref="W14:Z14"/>
    <mergeCell ref="R14:V14"/>
    <mergeCell ref="AA12:AD12"/>
    <mergeCell ref="AE12:AH12"/>
    <mergeCell ref="R10:V13"/>
    <mergeCell ref="AV31:AW31"/>
    <mergeCell ref="AS33:AU33"/>
    <mergeCell ref="AS34:AU34"/>
    <mergeCell ref="AQ34:AR34"/>
    <mergeCell ref="AQ32:AR32"/>
    <mergeCell ref="AS32:AU32"/>
    <mergeCell ref="AV32:AW32"/>
    <mergeCell ref="AV34:AW34"/>
    <mergeCell ref="AQ29:AR29"/>
    <mergeCell ref="R33:V33"/>
    <mergeCell ref="AA33:AD33"/>
    <mergeCell ref="W33:Z33"/>
    <mergeCell ref="W25:Z25"/>
    <mergeCell ref="AS20:AU20"/>
    <mergeCell ref="AS19:AU19"/>
    <mergeCell ref="AV20:AW20"/>
    <mergeCell ref="AV19:AW19"/>
    <mergeCell ref="AA28:AD28"/>
    <mergeCell ref="AS14:AU14"/>
    <mergeCell ref="AQ10:AW12"/>
    <mergeCell ref="AM9:AP9"/>
    <mergeCell ref="AM10:AP11"/>
    <mergeCell ref="W13:Z13"/>
    <mergeCell ref="W12:Z12"/>
    <mergeCell ref="B17:Q17"/>
    <mergeCell ref="B18:Q18"/>
    <mergeCell ref="R15:V15"/>
    <mergeCell ref="R16:V16"/>
    <mergeCell ref="R17:V17"/>
    <mergeCell ref="R18:V18"/>
    <mergeCell ref="B10:Q13"/>
    <mergeCell ref="AA9:AD9"/>
    <mergeCell ref="AE9:AH9"/>
    <mergeCell ref="AE16:AH16"/>
    <mergeCell ref="AE15:AH15"/>
    <mergeCell ref="AA14:AD14"/>
    <mergeCell ref="AE14:AH14"/>
    <mergeCell ref="AA15:AD15"/>
    <mergeCell ref="AA16:AD16"/>
    <mergeCell ref="AE10:AH11"/>
    <mergeCell ref="AA10:AD11"/>
    <mergeCell ref="AA13:AD13"/>
    <mergeCell ref="A10:A13"/>
    <mergeCell ref="B14:Q14"/>
    <mergeCell ref="B21:Q21"/>
    <mergeCell ref="B20:Q20"/>
    <mergeCell ref="B19:Q19"/>
    <mergeCell ref="R20:V20"/>
    <mergeCell ref="H6:R6"/>
    <mergeCell ref="H7:R7"/>
    <mergeCell ref="W10:Z11"/>
    <mergeCell ref="W9:Z9"/>
    <mergeCell ref="W20:Z20"/>
    <mergeCell ref="W19:Z19"/>
    <mergeCell ref="W18:Z18"/>
    <mergeCell ref="W17:Z17"/>
    <mergeCell ref="W15:Z15"/>
    <mergeCell ref="W16:Z16"/>
    <mergeCell ref="B15:Q15"/>
    <mergeCell ref="B16:Q16"/>
    <mergeCell ref="R9:V9"/>
  </mergeCells>
  <printOptions horizontalCentered="1"/>
  <pageMargins left="0.25" right="0.25" top="0.75" bottom="0.5" header="0.5" footer="0.5"/>
  <pageSetup scale="90" orientation="landscape" blackAndWhite="1"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4EC5195F2A2F4F81AD5F2A77BCA6CF" ma:contentTypeVersion="18" ma:contentTypeDescription="Create a new document." ma:contentTypeScope="" ma:versionID="60de806e50a702e91e4303760ffd13f3">
  <xsd:schema xmlns:xsd="http://www.w3.org/2001/XMLSchema" xmlns:xs="http://www.w3.org/2001/XMLSchema" xmlns:p="http://schemas.microsoft.com/office/2006/metadata/properties" xmlns:ns2="956f3469-8b6e-4e72-8b64-b1732e7330df" xmlns:ns3="54ad427b-2a4c-4092-86b1-e762455c748d" targetNamespace="http://schemas.microsoft.com/office/2006/metadata/properties" ma:root="true" ma:fieldsID="3d67ff260b3fcf846afb43888870cd8d" ns2:_="" ns3:_="">
    <xsd:import namespace="956f3469-8b6e-4e72-8b64-b1732e7330df"/>
    <xsd:import namespace="54ad427b-2a4c-4092-86b1-e762455c748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6f3469-8b6e-4e72-8b64-b1732e7330d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e6e92e4-6580-4c1b-b296-cc8f7eaf374d}" ma:internalName="TaxCatchAll" ma:showField="CatchAllData" ma:web="956f3469-8b6e-4e72-8b64-b1732e7330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4ad427b-2a4c-4092-86b1-e762455c748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9ed93d0-1c55-4ba2-8313-8535d6655d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6f3469-8b6e-4e72-8b64-b1732e7330df" xsi:nil="true"/>
    <lcf76f155ced4ddcb4097134ff3c332f xmlns="54ad427b-2a4c-4092-86b1-e762455c748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2BD820-6EE4-4FE3-BD2F-331EAA106F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6f3469-8b6e-4e72-8b64-b1732e7330df"/>
    <ds:schemaRef ds:uri="54ad427b-2a4c-4092-86b1-e762455c7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29C927-4E3A-4914-8A84-EF7C05AE1D60}">
  <ds:schemaRefs>
    <ds:schemaRef ds:uri="http://schemas.microsoft.com/office/2006/metadata/properties"/>
    <ds:schemaRef ds:uri="http://schemas.microsoft.com/office/infopath/2007/PartnerControls"/>
    <ds:schemaRef ds:uri="956f3469-8b6e-4e72-8b64-b1732e7330df"/>
    <ds:schemaRef ds:uri="54ad427b-2a4c-4092-86b1-e762455c748d"/>
  </ds:schemaRefs>
</ds:datastoreItem>
</file>

<file path=customXml/itemProps3.xml><?xml version="1.0" encoding="utf-8"?>
<ds:datastoreItem xmlns:ds="http://schemas.openxmlformats.org/officeDocument/2006/customXml" ds:itemID="{8B0CA127-DF1C-4FE0-AE6E-A61B03C559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28</vt:i4>
      </vt:variant>
    </vt:vector>
  </HeadingPairs>
  <TitlesOfParts>
    <vt:vector size="39" baseType="lpstr">
      <vt:lpstr>Instructions</vt:lpstr>
      <vt:lpstr>A - Summary</vt:lpstr>
      <vt:lpstr>B - Schedule of Values Summary</vt:lpstr>
      <vt:lpstr>C - Schedule of Values Details</vt:lpstr>
      <vt:lpstr>D - Change Order Summary</vt:lpstr>
      <vt:lpstr>E - Change Order Details </vt:lpstr>
      <vt:lpstr>F - Materials Stored</vt:lpstr>
      <vt:lpstr>G - Subcontractors</vt:lpstr>
      <vt:lpstr>H - EDGE</vt:lpstr>
      <vt:lpstr>Sheet1</vt:lpstr>
      <vt:lpstr>Sheet2</vt:lpstr>
      <vt:lpstr>AlternateNumber</vt:lpstr>
      <vt:lpstr>ContractNumber</vt:lpstr>
      <vt:lpstr>ContractorName</vt:lpstr>
      <vt:lpstr>FormNumber</vt:lpstr>
      <vt:lpstr>FormVersion</vt:lpstr>
      <vt:lpstr>LastPage</vt:lpstr>
      <vt:lpstr>Payments</vt:lpstr>
      <vt:lpstr>'A - Summary'!Print_Area</vt:lpstr>
      <vt:lpstr>'C - Schedule of Values Details'!Print_Area</vt:lpstr>
      <vt:lpstr>'E - Change Order Details '!Print_Area</vt:lpstr>
      <vt:lpstr>'F - Materials Stored'!Print_Area</vt:lpstr>
      <vt:lpstr>'G - Subcontractors'!Print_Area</vt:lpstr>
      <vt:lpstr>Instructions!Print_Area</vt:lpstr>
      <vt:lpstr>'A - Summary'!Print_Titles</vt:lpstr>
      <vt:lpstr>'B - Schedule of Values Summary'!Print_Titles</vt:lpstr>
      <vt:lpstr>'C - Schedule of Values Details'!Print_Titles</vt:lpstr>
      <vt:lpstr>'D - Change Order Summary'!Print_Titles</vt:lpstr>
      <vt:lpstr>'E - Change Order Details '!Print_Titles</vt:lpstr>
      <vt:lpstr>'F - Materials Stored'!Print_Titles</vt:lpstr>
      <vt:lpstr>'G - Subcontractors'!Print_Titles</vt:lpstr>
      <vt:lpstr>'H - EDGE'!Print_Titles</vt:lpstr>
      <vt:lpstr>Instructions!PrintArea</vt:lpstr>
      <vt:lpstr>Instructions!PrintTitles</vt:lpstr>
      <vt:lpstr>ProjectLocation</vt:lpstr>
      <vt:lpstr>ProjectName1</vt:lpstr>
      <vt:lpstr>ProjectName2</vt:lpstr>
      <vt:lpstr>RequestNumber</vt:lpstr>
      <vt:lpstr>SUMLastPage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McCracken,Janis M</dc:creator>
  <cp:keywords/>
  <dc:description/>
  <cp:lastModifiedBy>Janis McCracken</cp:lastModifiedBy>
  <cp:revision/>
  <dcterms:created xsi:type="dcterms:W3CDTF">2016-05-06T17:45:53Z</dcterms:created>
  <dcterms:modified xsi:type="dcterms:W3CDTF">2025-10-09T12:26:46Z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0x010100EC4EC5195F2A2F4F81AD5F2A77BCA6CF</vt:lpwstr>
  </property>
  <property fmtid="{D5CDD505-2E9C-101B-9397-08002B2CF9AE}" pid="3" name="Order">
    <vt:r8>100</vt:r8>
  </property>
  <property fmtid="{D5CDD505-2E9C-101B-9397-08002B2CF9AE}" pid="4" name="MediaServiceImageTags">
    <vt:lpwstr/>
  </property>
</Properties>
</file>